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n\AA  Ökolandbau\Betriebswirtschaft Öko\Deckungsbeiträge\DB_Öko_NRW\"/>
    </mc:Choice>
  </mc:AlternateContent>
  <bookViews>
    <workbookView xWindow="600" yWindow="60" windowWidth="18120" windowHeight="8508" tabRatio="689"/>
  </bookViews>
  <sheets>
    <sheet name="Marktfruchtbau-Öko" sheetId="1" r:id="rId1"/>
    <sheet name="Gartenbau-Öko" sheetId="12" r:id="rId2"/>
    <sheet name="Futterbau-Öko" sheetId="9" r:id="rId3"/>
    <sheet name="Tierhaltung-Öko" sheetId="11" r:id="rId4"/>
    <sheet name="PV-Zusammenstellung-Öko  " sheetId="13" r:id="rId5"/>
  </sheets>
  <definedNames>
    <definedName name="_xlnm.Print_Area" localSheetId="2">'Futterbau-Öko'!$A$1:$W$25</definedName>
    <definedName name="_xlnm.Print_Area" localSheetId="1">'Gartenbau-Öko'!$A$1:$W$25</definedName>
    <definedName name="_xlnm.Print_Area" localSheetId="0">'Marktfruchtbau-Öko'!$A$1:$AO$24</definedName>
    <definedName name="_xlnm.Print_Area" localSheetId="4">'PV-Zusammenstellung-Öko  '!$A$52:$O$62</definedName>
    <definedName name="_xlnm.Print_Area" localSheetId="3">'Tierhaltung-Öko'!$A$1:$AI$29</definedName>
    <definedName name="_xlnm.Print_Titles" localSheetId="2">'Futterbau-Öko'!$A:$B,'Futterbau-Öko'!$1:$7</definedName>
    <definedName name="_xlnm.Print_Titles" localSheetId="1">'Gartenbau-Öko'!$A:$B,'Gartenbau-Öko'!$1:$7</definedName>
    <definedName name="_xlnm.Print_Titles" localSheetId="0">'Marktfruchtbau-Öko'!$A:$B,'Marktfruchtbau-Öko'!$1:$7</definedName>
    <definedName name="_xlnm.Print_Titles" localSheetId="3">'Tierhaltung-Öko'!$A:$B,'Tierhaltung-Öko'!$1:$7</definedName>
  </definedNames>
  <calcPr calcId="162913" iterate="1"/>
</workbook>
</file>

<file path=xl/calcChain.xml><?xml version="1.0" encoding="utf-8"?>
<calcChain xmlns="http://schemas.openxmlformats.org/spreadsheetml/2006/main">
  <c r="Y8" i="13" l="1"/>
  <c r="V8" i="13"/>
  <c r="U8" i="13"/>
  <c r="T8" i="13"/>
  <c r="S8" i="13"/>
  <c r="R8" i="13"/>
  <c r="P8" i="13"/>
  <c r="O8" i="13"/>
  <c r="N8" i="13"/>
  <c r="M8" i="13"/>
  <c r="E8" i="13"/>
  <c r="L8" i="13" s="1"/>
  <c r="D8" i="13"/>
  <c r="A8" i="13"/>
  <c r="W8" i="13" l="1"/>
  <c r="X8" i="13" s="1"/>
  <c r="Z8" i="13" s="1"/>
  <c r="L21" i="1"/>
  <c r="L11" i="1"/>
  <c r="L22" i="1" l="1"/>
  <c r="Y14" i="13" l="1"/>
  <c r="V14" i="13"/>
  <c r="U14" i="13"/>
  <c r="T14" i="13"/>
  <c r="S14" i="13"/>
  <c r="R14" i="13"/>
  <c r="P14" i="13"/>
  <c r="O14" i="13"/>
  <c r="N14" i="13"/>
  <c r="M14" i="13"/>
  <c r="K14" i="13"/>
  <c r="E14" i="13"/>
  <c r="L14" i="13" s="1"/>
  <c r="D14" i="13"/>
  <c r="A14" i="13"/>
  <c r="AD21" i="1"/>
  <c r="AD11" i="1"/>
  <c r="W14" i="13" l="1"/>
  <c r="X14" i="13" s="1"/>
  <c r="Z14" i="13" s="1"/>
  <c r="AD22" i="1"/>
  <c r="Y23" i="13"/>
  <c r="V23" i="13"/>
  <c r="U23" i="13"/>
  <c r="T23" i="13"/>
  <c r="S23" i="13"/>
  <c r="R23" i="13"/>
  <c r="Q23" i="13"/>
  <c r="P23" i="13"/>
  <c r="O23" i="13"/>
  <c r="N23" i="13"/>
  <c r="M23" i="13"/>
  <c r="K23" i="13"/>
  <c r="E23" i="13"/>
  <c r="D23" i="13"/>
  <c r="A23" i="13"/>
  <c r="V48" i="13"/>
  <c r="U48" i="13"/>
  <c r="S48" i="13"/>
  <c r="R48" i="13"/>
  <c r="Q48" i="13"/>
  <c r="P48" i="13"/>
  <c r="O48" i="13"/>
  <c r="N48" i="13"/>
  <c r="M48" i="13"/>
  <c r="V47" i="13"/>
  <c r="U47" i="13"/>
  <c r="S47" i="13"/>
  <c r="R47" i="13"/>
  <c r="Q47" i="13"/>
  <c r="P47" i="13"/>
  <c r="O47" i="13"/>
  <c r="N47" i="13"/>
  <c r="M47" i="13"/>
  <c r="V46" i="13"/>
  <c r="U46" i="13"/>
  <c r="S46" i="13"/>
  <c r="R46" i="13"/>
  <c r="Q46" i="13"/>
  <c r="P46" i="13"/>
  <c r="O46" i="13"/>
  <c r="N46" i="13"/>
  <c r="M46" i="13"/>
  <c r="V45" i="13"/>
  <c r="U45" i="13"/>
  <c r="S45" i="13"/>
  <c r="R45" i="13"/>
  <c r="Q45" i="13"/>
  <c r="P45" i="13"/>
  <c r="O45" i="13"/>
  <c r="N45" i="13"/>
  <c r="M45" i="13"/>
  <c r="V44" i="13"/>
  <c r="U44" i="13"/>
  <c r="S44" i="13"/>
  <c r="R44" i="13"/>
  <c r="Q44" i="13"/>
  <c r="P44" i="13"/>
  <c r="O44" i="13"/>
  <c r="N44" i="13"/>
  <c r="M44" i="13"/>
  <c r="V43" i="13"/>
  <c r="U43" i="13"/>
  <c r="S43" i="13"/>
  <c r="R43" i="13"/>
  <c r="Q43" i="13"/>
  <c r="P43" i="13"/>
  <c r="O43" i="13"/>
  <c r="N43" i="13"/>
  <c r="M43" i="13"/>
  <c r="V42" i="13"/>
  <c r="U42" i="13"/>
  <c r="S42" i="13"/>
  <c r="R42" i="13"/>
  <c r="Q42" i="13"/>
  <c r="P42" i="13"/>
  <c r="O42" i="13"/>
  <c r="N42" i="13"/>
  <c r="M42" i="13"/>
  <c r="V41" i="13"/>
  <c r="U41" i="13"/>
  <c r="S41" i="13"/>
  <c r="R41" i="13"/>
  <c r="Q41" i="13"/>
  <c r="P41" i="13"/>
  <c r="O41" i="13"/>
  <c r="N41" i="13"/>
  <c r="M41" i="13"/>
  <c r="V40" i="13"/>
  <c r="U40" i="13"/>
  <c r="S40" i="13"/>
  <c r="R40" i="13"/>
  <c r="Q40" i="13"/>
  <c r="P40" i="13"/>
  <c r="O40" i="13"/>
  <c r="N40" i="13"/>
  <c r="M40" i="13"/>
  <c r="V39" i="13"/>
  <c r="U39" i="13"/>
  <c r="S39" i="13"/>
  <c r="R39" i="13"/>
  <c r="Q39" i="13"/>
  <c r="P39" i="13"/>
  <c r="O39" i="13"/>
  <c r="N39" i="13"/>
  <c r="M39" i="13"/>
  <c r="Y48" i="13"/>
  <c r="Y47" i="13"/>
  <c r="Y46" i="13"/>
  <c r="Y45" i="13"/>
  <c r="Y44" i="13"/>
  <c r="Y43" i="13"/>
  <c r="Y42" i="13"/>
  <c r="Y41" i="13"/>
  <c r="Y40" i="13"/>
  <c r="Y39" i="13"/>
  <c r="Y38" i="13"/>
  <c r="V38" i="13"/>
  <c r="U38" i="13"/>
  <c r="S38" i="13"/>
  <c r="R38" i="13"/>
  <c r="Q38" i="13"/>
  <c r="P38" i="13"/>
  <c r="O38" i="13"/>
  <c r="N38" i="13"/>
  <c r="M38" i="13"/>
  <c r="K48" i="13"/>
  <c r="J48" i="13"/>
  <c r="I48" i="13"/>
  <c r="H48" i="13"/>
  <c r="G48" i="13"/>
  <c r="K47" i="13"/>
  <c r="J47" i="13"/>
  <c r="I47" i="13"/>
  <c r="H47" i="13"/>
  <c r="G47" i="13"/>
  <c r="K46" i="13"/>
  <c r="J46" i="13"/>
  <c r="I46" i="13"/>
  <c r="H46" i="13"/>
  <c r="G46" i="13"/>
  <c r="K45" i="13"/>
  <c r="J45" i="13"/>
  <c r="I45" i="13"/>
  <c r="H45" i="13"/>
  <c r="G45" i="13"/>
  <c r="K44" i="13"/>
  <c r="J44" i="13"/>
  <c r="I44" i="13"/>
  <c r="H44" i="13"/>
  <c r="G44" i="13"/>
  <c r="K43" i="13"/>
  <c r="J43" i="13"/>
  <c r="I43" i="13"/>
  <c r="H43" i="13"/>
  <c r="G43" i="13"/>
  <c r="K42" i="13"/>
  <c r="J42" i="13"/>
  <c r="I42" i="13"/>
  <c r="H42" i="13"/>
  <c r="G42" i="13"/>
  <c r="K41" i="13"/>
  <c r="J41" i="13"/>
  <c r="I41" i="13"/>
  <c r="H41" i="13"/>
  <c r="G41" i="13"/>
  <c r="K40" i="13"/>
  <c r="J40" i="13"/>
  <c r="I40" i="13"/>
  <c r="H40" i="13"/>
  <c r="G40" i="13"/>
  <c r="K39" i="13"/>
  <c r="J39" i="13"/>
  <c r="I39" i="13"/>
  <c r="H39" i="13"/>
  <c r="G39" i="13"/>
  <c r="K38" i="13"/>
  <c r="J38" i="13"/>
  <c r="I38" i="13"/>
  <c r="H38" i="13"/>
  <c r="G38" i="13"/>
  <c r="E48" i="13"/>
  <c r="D48" i="13"/>
  <c r="E47" i="13"/>
  <c r="D47" i="13"/>
  <c r="F47" i="13" s="1"/>
  <c r="E46" i="13"/>
  <c r="D46" i="13"/>
  <c r="E45" i="13"/>
  <c r="D45" i="13"/>
  <c r="F45" i="13" s="1"/>
  <c r="E44" i="13"/>
  <c r="D44" i="13"/>
  <c r="E43" i="13"/>
  <c r="D43" i="13"/>
  <c r="E42" i="13"/>
  <c r="D42" i="13"/>
  <c r="E41" i="13"/>
  <c r="D41" i="13"/>
  <c r="E40" i="13"/>
  <c r="D40" i="13"/>
  <c r="E39" i="13"/>
  <c r="D39" i="13"/>
  <c r="E38" i="13"/>
  <c r="D38" i="13"/>
  <c r="A48" i="13"/>
  <c r="A47" i="13"/>
  <c r="A46" i="13"/>
  <c r="A45" i="13"/>
  <c r="A44" i="13"/>
  <c r="A43" i="13"/>
  <c r="A42" i="13"/>
  <c r="A41" i="13"/>
  <c r="A40" i="13"/>
  <c r="A39" i="13"/>
  <c r="A38" i="13"/>
  <c r="Y32" i="13"/>
  <c r="Y31" i="13"/>
  <c r="V32" i="13"/>
  <c r="V31" i="13"/>
  <c r="U32" i="13"/>
  <c r="U31" i="13"/>
  <c r="A26" i="13"/>
  <c r="T32" i="13"/>
  <c r="T31" i="13"/>
  <c r="S32" i="13"/>
  <c r="S31" i="13"/>
  <c r="R32" i="13"/>
  <c r="R31" i="13"/>
  <c r="P32" i="13"/>
  <c r="P31" i="13"/>
  <c r="O32" i="13"/>
  <c r="O31" i="13"/>
  <c r="N32" i="13"/>
  <c r="N31" i="13"/>
  <c r="M32" i="13"/>
  <c r="M31" i="13"/>
  <c r="Y30" i="13"/>
  <c r="V30" i="13"/>
  <c r="U30" i="13"/>
  <c r="T30" i="13"/>
  <c r="S30" i="13"/>
  <c r="R30" i="13"/>
  <c r="P30" i="13"/>
  <c r="O30" i="13"/>
  <c r="N30" i="13"/>
  <c r="M30" i="13"/>
  <c r="Y29" i="13"/>
  <c r="V29" i="13"/>
  <c r="U29" i="13"/>
  <c r="T29" i="13"/>
  <c r="S29" i="13"/>
  <c r="R29" i="13"/>
  <c r="P29" i="13"/>
  <c r="O29" i="13"/>
  <c r="N29" i="13"/>
  <c r="M29" i="13"/>
  <c r="K32" i="13"/>
  <c r="K31" i="13"/>
  <c r="K30" i="13"/>
  <c r="K29" i="13"/>
  <c r="K28" i="13"/>
  <c r="Y28" i="13"/>
  <c r="V28" i="13"/>
  <c r="U28" i="13"/>
  <c r="T28" i="13"/>
  <c r="S28" i="13"/>
  <c r="R28" i="13"/>
  <c r="P28" i="13"/>
  <c r="O28" i="13"/>
  <c r="N28" i="13"/>
  <c r="M28" i="13"/>
  <c r="G32" i="13"/>
  <c r="G31" i="13"/>
  <c r="G30" i="13"/>
  <c r="G29" i="13"/>
  <c r="G28" i="13"/>
  <c r="F32" i="13"/>
  <c r="F31" i="13"/>
  <c r="F30" i="13"/>
  <c r="F29" i="13"/>
  <c r="F28" i="13"/>
  <c r="E32" i="13"/>
  <c r="L32" i="13" s="1"/>
  <c r="E31" i="13"/>
  <c r="E30" i="13"/>
  <c r="E29" i="13"/>
  <c r="E28" i="13"/>
  <c r="L28" i="13" s="1"/>
  <c r="Y27" i="13"/>
  <c r="V27" i="13"/>
  <c r="U27" i="13"/>
  <c r="T27" i="13"/>
  <c r="S27" i="13"/>
  <c r="R27" i="13"/>
  <c r="P27" i="13"/>
  <c r="O27" i="13"/>
  <c r="N27" i="13"/>
  <c r="O26" i="13"/>
  <c r="P26" i="13"/>
  <c r="M27" i="13"/>
  <c r="K27" i="13"/>
  <c r="G27" i="13"/>
  <c r="F27" i="13"/>
  <c r="E27" i="13"/>
  <c r="Y26" i="13"/>
  <c r="V26" i="13"/>
  <c r="U26" i="13"/>
  <c r="T26" i="13"/>
  <c r="S26" i="13"/>
  <c r="R26" i="13"/>
  <c r="N26" i="13"/>
  <c r="M26" i="13"/>
  <c r="K26" i="13"/>
  <c r="G26" i="13"/>
  <c r="F26" i="13"/>
  <c r="E26" i="13"/>
  <c r="A32" i="13"/>
  <c r="A31" i="13"/>
  <c r="A30" i="13"/>
  <c r="A29" i="13"/>
  <c r="A28" i="13"/>
  <c r="A27" i="13"/>
  <c r="Y17" i="13"/>
  <c r="Y16" i="13"/>
  <c r="V17" i="13"/>
  <c r="V16" i="13"/>
  <c r="U17" i="13"/>
  <c r="U16" i="13"/>
  <c r="T17" i="13"/>
  <c r="T16" i="13"/>
  <c r="S17" i="13"/>
  <c r="S16" i="13"/>
  <c r="R17" i="13"/>
  <c r="R16" i="13"/>
  <c r="P17" i="13"/>
  <c r="P16" i="13"/>
  <c r="O17" i="13"/>
  <c r="O16" i="13"/>
  <c r="N17" i="13"/>
  <c r="N16" i="13"/>
  <c r="M17" i="13"/>
  <c r="M16" i="13"/>
  <c r="K17" i="13"/>
  <c r="K16" i="13"/>
  <c r="E17" i="13"/>
  <c r="E16" i="13"/>
  <c r="D17" i="13"/>
  <c r="D16" i="13"/>
  <c r="Y15" i="13"/>
  <c r="V15" i="13"/>
  <c r="U15" i="13"/>
  <c r="T15" i="13"/>
  <c r="S15" i="13"/>
  <c r="R15" i="13"/>
  <c r="P15" i="13"/>
  <c r="O15" i="13"/>
  <c r="N15" i="13"/>
  <c r="M15" i="13"/>
  <c r="K15" i="13"/>
  <c r="E15" i="13"/>
  <c r="D15" i="13"/>
  <c r="Y13" i="13"/>
  <c r="V13" i="13"/>
  <c r="U13" i="13"/>
  <c r="T13" i="13"/>
  <c r="S13" i="13"/>
  <c r="R13" i="13"/>
  <c r="P13" i="13"/>
  <c r="O13" i="13"/>
  <c r="N13" i="13"/>
  <c r="M13" i="13"/>
  <c r="K13" i="13"/>
  <c r="E13" i="13"/>
  <c r="D13" i="13"/>
  <c r="Y12" i="13"/>
  <c r="V12" i="13"/>
  <c r="U12" i="13"/>
  <c r="T12" i="13"/>
  <c r="S12" i="13"/>
  <c r="R12" i="13"/>
  <c r="P12" i="13"/>
  <c r="O12" i="13"/>
  <c r="N12" i="13"/>
  <c r="M12" i="13"/>
  <c r="K12" i="13"/>
  <c r="E12" i="13"/>
  <c r="D12" i="13"/>
  <c r="Y11" i="13"/>
  <c r="V11" i="13"/>
  <c r="U11" i="13"/>
  <c r="T11" i="13"/>
  <c r="S11" i="13"/>
  <c r="R11" i="13"/>
  <c r="P11" i="13"/>
  <c r="O11" i="13"/>
  <c r="N11" i="13"/>
  <c r="M11" i="13"/>
  <c r="K11" i="13"/>
  <c r="E11" i="13"/>
  <c r="D11" i="13"/>
  <c r="Y10" i="13"/>
  <c r="V10" i="13"/>
  <c r="U10" i="13"/>
  <c r="T10" i="13"/>
  <c r="S10" i="13"/>
  <c r="R10" i="13"/>
  <c r="P10" i="13"/>
  <c r="O10" i="13"/>
  <c r="N10" i="13"/>
  <c r="V9" i="13"/>
  <c r="U9" i="13"/>
  <c r="T9" i="13"/>
  <c r="S9" i="13"/>
  <c r="R9" i="13"/>
  <c r="P9" i="13"/>
  <c r="O9" i="13"/>
  <c r="N9" i="13"/>
  <c r="M9" i="13"/>
  <c r="M10" i="13"/>
  <c r="K10" i="13"/>
  <c r="E10" i="13"/>
  <c r="D10" i="13"/>
  <c r="Y9" i="13"/>
  <c r="K9" i="13"/>
  <c r="E9" i="13"/>
  <c r="D9" i="13"/>
  <c r="Y7" i="13"/>
  <c r="V7" i="13"/>
  <c r="U7" i="13"/>
  <c r="T7" i="13"/>
  <c r="S7" i="13"/>
  <c r="R7" i="13"/>
  <c r="O7" i="13"/>
  <c r="P7" i="13"/>
  <c r="N7" i="13"/>
  <c r="M7" i="13"/>
  <c r="K7" i="13"/>
  <c r="E7" i="13"/>
  <c r="D7" i="13"/>
  <c r="Y6" i="13"/>
  <c r="V6" i="13"/>
  <c r="U6" i="13"/>
  <c r="T6" i="13"/>
  <c r="S6" i="13"/>
  <c r="R6" i="13"/>
  <c r="P6" i="13"/>
  <c r="O6" i="13"/>
  <c r="N6" i="13"/>
  <c r="M6" i="13"/>
  <c r="K6" i="13"/>
  <c r="E6" i="13"/>
  <c r="D6" i="13"/>
  <c r="Y5" i="13"/>
  <c r="V5" i="13"/>
  <c r="U5" i="13"/>
  <c r="T5" i="13"/>
  <c r="S5" i="13"/>
  <c r="R5" i="13"/>
  <c r="P5" i="13"/>
  <c r="O5" i="13"/>
  <c r="N5" i="13"/>
  <c r="M5" i="13"/>
  <c r="K5" i="13"/>
  <c r="E5" i="13"/>
  <c r="D5" i="13"/>
  <c r="A17" i="13"/>
  <c r="A16" i="13"/>
  <c r="A15" i="13"/>
  <c r="A13" i="13"/>
  <c r="A12" i="13"/>
  <c r="A11" i="13"/>
  <c r="A10" i="13"/>
  <c r="A9" i="13"/>
  <c r="A7" i="13"/>
  <c r="A6" i="13"/>
  <c r="A5" i="13"/>
  <c r="V25" i="13"/>
  <c r="V24" i="13"/>
  <c r="U25" i="13"/>
  <c r="U24" i="13"/>
  <c r="T25" i="13"/>
  <c r="T24" i="13"/>
  <c r="S25" i="13"/>
  <c r="S24" i="13"/>
  <c r="R25" i="13"/>
  <c r="R24" i="13"/>
  <c r="Q25" i="13"/>
  <c r="Q24" i="13"/>
  <c r="P25" i="13"/>
  <c r="P24" i="13"/>
  <c r="O25" i="13"/>
  <c r="O24" i="13"/>
  <c r="N25" i="13"/>
  <c r="N24" i="13"/>
  <c r="M25" i="13"/>
  <c r="M24" i="13"/>
  <c r="Y25" i="13"/>
  <c r="Y24" i="13"/>
  <c r="Y22" i="13"/>
  <c r="Y21" i="13"/>
  <c r="Y20" i="13"/>
  <c r="Y19" i="13"/>
  <c r="Y18" i="13"/>
  <c r="E25" i="13"/>
  <c r="D25" i="13"/>
  <c r="E24" i="13"/>
  <c r="D24" i="13"/>
  <c r="A25" i="13"/>
  <c r="A24" i="13"/>
  <c r="A22" i="13"/>
  <c r="A21" i="13"/>
  <c r="A20" i="13"/>
  <c r="A19" i="13"/>
  <c r="A18" i="13"/>
  <c r="K25" i="13"/>
  <c r="K24" i="13"/>
  <c r="K22" i="13"/>
  <c r="K21" i="13"/>
  <c r="K20" i="13"/>
  <c r="K19" i="13"/>
  <c r="K18" i="13"/>
  <c r="V22" i="13"/>
  <c r="U22" i="13"/>
  <c r="T22" i="13"/>
  <c r="S22" i="13"/>
  <c r="R22" i="13"/>
  <c r="Q22" i="13"/>
  <c r="P22" i="13"/>
  <c r="O22" i="13"/>
  <c r="N22" i="13"/>
  <c r="V21" i="13"/>
  <c r="U21" i="13"/>
  <c r="T21" i="13"/>
  <c r="S21" i="13"/>
  <c r="R21" i="13"/>
  <c r="Q21" i="13"/>
  <c r="P21" i="13"/>
  <c r="O21" i="13"/>
  <c r="N21" i="13"/>
  <c r="V20" i="13"/>
  <c r="U20" i="13"/>
  <c r="T20" i="13"/>
  <c r="S20" i="13"/>
  <c r="R20" i="13"/>
  <c r="Q20" i="13"/>
  <c r="P20" i="13"/>
  <c r="O20" i="13"/>
  <c r="N20" i="13"/>
  <c r="V19" i="13"/>
  <c r="U19" i="13"/>
  <c r="T19" i="13"/>
  <c r="S19" i="13"/>
  <c r="R19" i="13"/>
  <c r="Q19" i="13"/>
  <c r="P19" i="13"/>
  <c r="O19" i="13"/>
  <c r="N19" i="13"/>
  <c r="M22" i="13"/>
  <c r="M21" i="13"/>
  <c r="M20" i="13"/>
  <c r="M19" i="13"/>
  <c r="E22" i="13"/>
  <c r="D22" i="13"/>
  <c r="E21" i="13"/>
  <c r="D21" i="13"/>
  <c r="E20" i="13"/>
  <c r="L20" i="13" s="1"/>
  <c r="D20" i="13"/>
  <c r="E19" i="13"/>
  <c r="D19" i="13"/>
  <c r="V18" i="13"/>
  <c r="U18" i="13"/>
  <c r="T18" i="13"/>
  <c r="S18" i="13"/>
  <c r="R18" i="13"/>
  <c r="Q18" i="13"/>
  <c r="P18" i="13"/>
  <c r="O18" i="13"/>
  <c r="N18" i="13"/>
  <c r="M18" i="13"/>
  <c r="E18" i="13"/>
  <c r="D18" i="13"/>
  <c r="G1" i="13"/>
  <c r="B4" i="12"/>
  <c r="B4" i="11"/>
  <c r="B4" i="9"/>
  <c r="C33" i="13"/>
  <c r="C54" i="13" s="1"/>
  <c r="U22" i="12"/>
  <c r="U11" i="12"/>
  <c r="R22" i="12"/>
  <c r="R23" i="12" s="1"/>
  <c r="R11" i="12"/>
  <c r="O22" i="12"/>
  <c r="O11" i="12"/>
  <c r="L22" i="12"/>
  <c r="L11" i="12"/>
  <c r="F22" i="12"/>
  <c r="F11" i="12"/>
  <c r="I22" i="12"/>
  <c r="C22" i="12"/>
  <c r="I11" i="12"/>
  <c r="C11" i="12"/>
  <c r="L12" i="9"/>
  <c r="I12" i="9"/>
  <c r="F12" i="9"/>
  <c r="C12" i="9"/>
  <c r="U12" i="9"/>
  <c r="R12" i="9"/>
  <c r="O12" i="9"/>
  <c r="U22" i="9"/>
  <c r="R22" i="9"/>
  <c r="R23" i="9" s="1"/>
  <c r="L22" i="9"/>
  <c r="O22" i="9"/>
  <c r="O23" i="9" s="1"/>
  <c r="I22" i="9"/>
  <c r="I23" i="9" s="1"/>
  <c r="F22" i="9"/>
  <c r="F23" i="9" s="1"/>
  <c r="AG26" i="11"/>
  <c r="AG10" i="11"/>
  <c r="AG16" i="11"/>
  <c r="AG27" i="11" s="1"/>
  <c r="AD26" i="11"/>
  <c r="AD10" i="11"/>
  <c r="AD16" i="11" s="1"/>
  <c r="AD27" i="11" s="1"/>
  <c r="AA26" i="11"/>
  <c r="AA10" i="11"/>
  <c r="AA16" i="11"/>
  <c r="X26" i="11"/>
  <c r="X10" i="11"/>
  <c r="X16" i="11" s="1"/>
  <c r="U26" i="11"/>
  <c r="U10" i="11"/>
  <c r="U16" i="11" s="1"/>
  <c r="R26" i="11"/>
  <c r="R10" i="11"/>
  <c r="R16" i="11" s="1"/>
  <c r="O26" i="11"/>
  <c r="O10" i="11"/>
  <c r="O16" i="11" s="1"/>
  <c r="F26" i="11"/>
  <c r="F10" i="11"/>
  <c r="F16" i="11" s="1"/>
  <c r="L26" i="11"/>
  <c r="L10" i="11"/>
  <c r="L16" i="11" s="1"/>
  <c r="I10" i="11"/>
  <c r="I16" i="11" s="1"/>
  <c r="C10" i="11"/>
  <c r="C16" i="11" s="1"/>
  <c r="I26" i="11"/>
  <c r="C26" i="11"/>
  <c r="C22" i="9"/>
  <c r="C23" i="9" s="1"/>
  <c r="AG21" i="1"/>
  <c r="AG11" i="1"/>
  <c r="AM21" i="1"/>
  <c r="AM11" i="1"/>
  <c r="AJ21" i="1"/>
  <c r="AJ11" i="1"/>
  <c r="AA21" i="1"/>
  <c r="AA11" i="1"/>
  <c r="X21" i="1"/>
  <c r="X11" i="1"/>
  <c r="O21" i="1"/>
  <c r="O11" i="1"/>
  <c r="U21" i="1"/>
  <c r="U11" i="1"/>
  <c r="I21" i="1"/>
  <c r="R21" i="1"/>
  <c r="I11" i="1"/>
  <c r="R11" i="1"/>
  <c r="F21" i="1"/>
  <c r="F11" i="1"/>
  <c r="C11" i="1"/>
  <c r="C21" i="1"/>
  <c r="F39" i="13" l="1"/>
  <c r="I27" i="11"/>
  <c r="X27" i="11"/>
  <c r="F27" i="11"/>
  <c r="C27" i="11"/>
  <c r="L23" i="9"/>
  <c r="F23" i="12"/>
  <c r="O23" i="12"/>
  <c r="U23" i="12"/>
  <c r="L24" i="13"/>
  <c r="K56" i="13"/>
  <c r="L25" i="13"/>
  <c r="W25" i="13"/>
  <c r="L26" i="13"/>
  <c r="F57" i="13"/>
  <c r="W29" i="13"/>
  <c r="W32" i="13"/>
  <c r="X32" i="13" s="1"/>
  <c r="Z32" i="13" s="1"/>
  <c r="F46" i="13"/>
  <c r="L46" i="13" s="1"/>
  <c r="V49" i="13"/>
  <c r="L61" i="13" s="1"/>
  <c r="W39" i="13"/>
  <c r="X39" i="13" s="1"/>
  <c r="W5" i="13"/>
  <c r="W11" i="13"/>
  <c r="L17" i="13"/>
  <c r="W17" i="13"/>
  <c r="X17" i="13" s="1"/>
  <c r="Z17" i="13" s="1"/>
  <c r="AM22" i="1"/>
  <c r="U23" i="9"/>
  <c r="AA27" i="11"/>
  <c r="I23" i="12"/>
  <c r="R22" i="1"/>
  <c r="AJ22" i="1"/>
  <c r="L23" i="12"/>
  <c r="L29" i="13"/>
  <c r="X29" i="13" s="1"/>
  <c r="Z29" i="13" s="1"/>
  <c r="O57" i="13"/>
  <c r="W28" i="13"/>
  <c r="X28" i="13" s="1"/>
  <c r="Z28" i="13" s="1"/>
  <c r="G56" i="13"/>
  <c r="G55" i="13"/>
  <c r="L22" i="13"/>
  <c r="J56" i="13"/>
  <c r="Q33" i="13"/>
  <c r="J57" i="13"/>
  <c r="X25" i="13"/>
  <c r="Z25" i="13" s="1"/>
  <c r="L31" i="13"/>
  <c r="L47" i="13"/>
  <c r="W27" i="13"/>
  <c r="E57" i="13"/>
  <c r="L27" i="13"/>
  <c r="W18" i="13"/>
  <c r="L19" i="13"/>
  <c r="L21" i="13"/>
  <c r="F56" i="13"/>
  <c r="L56" i="13"/>
  <c r="H56" i="13"/>
  <c r="W22" i="13"/>
  <c r="X22" i="13" s="1"/>
  <c r="Z22" i="13" s="1"/>
  <c r="O56" i="13"/>
  <c r="W24" i="13"/>
  <c r="X24" i="13" s="1"/>
  <c r="Z24" i="13" s="1"/>
  <c r="L55" i="13"/>
  <c r="H55" i="13"/>
  <c r="J55" i="13"/>
  <c r="L10" i="13"/>
  <c r="W16" i="13"/>
  <c r="G33" i="13"/>
  <c r="I57" i="13"/>
  <c r="L57" i="13"/>
  <c r="L30" i="13"/>
  <c r="H57" i="13"/>
  <c r="K57" i="13"/>
  <c r="W30" i="13"/>
  <c r="W31" i="13"/>
  <c r="F38" i="13"/>
  <c r="L38" i="13" s="1"/>
  <c r="F40" i="13"/>
  <c r="L40" i="13" s="1"/>
  <c r="F44" i="13"/>
  <c r="L44" i="13" s="1"/>
  <c r="F48" i="13"/>
  <c r="L48" i="13" s="1"/>
  <c r="N49" i="13"/>
  <c r="G61" i="13" s="1"/>
  <c r="R49" i="13"/>
  <c r="W45" i="13"/>
  <c r="W48" i="13"/>
  <c r="L23" i="13"/>
  <c r="W21" i="13"/>
  <c r="E56" i="13"/>
  <c r="W19" i="13"/>
  <c r="I56" i="13"/>
  <c r="W20" i="13"/>
  <c r="X20" i="13" s="1"/>
  <c r="Z20" i="13" s="1"/>
  <c r="K33" i="13"/>
  <c r="U33" i="13"/>
  <c r="K55" i="13"/>
  <c r="W26" i="13"/>
  <c r="G57" i="13"/>
  <c r="F42" i="13"/>
  <c r="L42" i="13" s="1"/>
  <c r="T33" i="13"/>
  <c r="F55" i="13"/>
  <c r="W7" i="13"/>
  <c r="W10" i="13"/>
  <c r="W12" i="13"/>
  <c r="L15" i="13"/>
  <c r="W15" i="13"/>
  <c r="L16" i="13"/>
  <c r="X16" i="13" s="1"/>
  <c r="Z16" i="13" s="1"/>
  <c r="L39" i="13"/>
  <c r="L45" i="13"/>
  <c r="W38" i="13"/>
  <c r="Y49" i="13"/>
  <c r="O61" i="13" s="1"/>
  <c r="W40" i="13"/>
  <c r="Q49" i="13"/>
  <c r="P49" i="13"/>
  <c r="H61" i="13" s="1"/>
  <c r="U49" i="13"/>
  <c r="K61" i="13" s="1"/>
  <c r="O49" i="13"/>
  <c r="F61" i="13" s="1"/>
  <c r="S49" i="13"/>
  <c r="I61" i="13" s="1"/>
  <c r="W44" i="13"/>
  <c r="W46" i="13"/>
  <c r="X46" i="13" s="1"/>
  <c r="Z46" i="13" s="1"/>
  <c r="W47" i="13"/>
  <c r="W23" i="13"/>
  <c r="W41" i="13"/>
  <c r="W13" i="13"/>
  <c r="V33" i="13"/>
  <c r="L13" i="13"/>
  <c r="N33" i="13"/>
  <c r="L11" i="13"/>
  <c r="Y33" i="13"/>
  <c r="O55" i="13"/>
  <c r="AG22" i="1"/>
  <c r="O33" i="13"/>
  <c r="S33" i="13"/>
  <c r="AA22" i="1"/>
  <c r="X22" i="1"/>
  <c r="L12" i="13"/>
  <c r="U22" i="1"/>
  <c r="O22" i="1"/>
  <c r="W9" i="13"/>
  <c r="I22" i="1"/>
  <c r="R33" i="13"/>
  <c r="E55" i="13"/>
  <c r="L9" i="13"/>
  <c r="L7" i="13"/>
  <c r="P33" i="13"/>
  <c r="I55" i="13"/>
  <c r="W6" i="13"/>
  <c r="L5" i="13"/>
  <c r="M33" i="13"/>
  <c r="C23" i="12"/>
  <c r="L18" i="13"/>
  <c r="R27" i="11"/>
  <c r="W43" i="13"/>
  <c r="L27" i="11"/>
  <c r="F41" i="13"/>
  <c r="L41" i="13" s="1"/>
  <c r="X41" i="13" s="1"/>
  <c r="Z41" i="13" s="1"/>
  <c r="F43" i="13"/>
  <c r="L43" i="13" s="1"/>
  <c r="U27" i="11"/>
  <c r="M49" i="13"/>
  <c r="E61" i="13" s="1"/>
  <c r="O27" i="11"/>
  <c r="L6" i="13"/>
  <c r="F22" i="1"/>
  <c r="W42" i="13"/>
  <c r="C22" i="1"/>
  <c r="X9" i="13" l="1"/>
  <c r="Z9" i="13" s="1"/>
  <c r="X11" i="13"/>
  <c r="Z11" i="13" s="1"/>
  <c r="X5" i="13"/>
  <c r="Z5" i="13" s="1"/>
  <c r="D56" i="13"/>
  <c r="X13" i="13"/>
  <c r="Z13" i="13" s="1"/>
  <c r="M55" i="13"/>
  <c r="X47" i="13"/>
  <c r="Z47" i="13" s="1"/>
  <c r="F58" i="13"/>
  <c r="L58" i="13"/>
  <c r="K58" i="13"/>
  <c r="I58" i="13"/>
  <c r="X38" i="13"/>
  <c r="Z38" i="13" s="1"/>
  <c r="G58" i="13"/>
  <c r="X23" i="13"/>
  <c r="X15" i="13"/>
  <c r="Z15" i="13" s="1"/>
  <c r="X19" i="13"/>
  <c r="Z19" i="13" s="1"/>
  <c r="X44" i="13"/>
  <c r="Z44" i="13" s="1"/>
  <c r="X10" i="13"/>
  <c r="Z10" i="13" s="1"/>
  <c r="X21" i="13"/>
  <c r="Z21" i="13" s="1"/>
  <c r="H58" i="13"/>
  <c r="X43" i="13"/>
  <c r="Z43" i="13" s="1"/>
  <c r="X7" i="13"/>
  <c r="Z7" i="13" s="1"/>
  <c r="X40" i="13"/>
  <c r="Z40" i="13" s="1"/>
  <c r="J58" i="13"/>
  <c r="X27" i="13"/>
  <c r="Z27" i="13" s="1"/>
  <c r="X31" i="13"/>
  <c r="Z31" i="13" s="1"/>
  <c r="O58" i="13"/>
  <c r="O62" i="13" s="1"/>
  <c r="D57" i="13"/>
  <c r="W33" i="13"/>
  <c r="X12" i="13"/>
  <c r="Z12" i="13" s="1"/>
  <c r="J61" i="13"/>
  <c r="X45" i="13"/>
  <c r="Z45" i="13" s="1"/>
  <c r="X48" i="13"/>
  <c r="Z48" i="13" s="1"/>
  <c r="X30" i="13"/>
  <c r="Z30" i="13" s="1"/>
  <c r="X18" i="13"/>
  <c r="Z18" i="13" s="1"/>
  <c r="W49" i="13"/>
  <c r="M61" i="13" s="1"/>
  <c r="E58" i="13"/>
  <c r="M56" i="13"/>
  <c r="M57" i="13"/>
  <c r="X26" i="13"/>
  <c r="D55" i="13"/>
  <c r="X42" i="13"/>
  <c r="Z42" i="13" s="1"/>
  <c r="L33" i="13"/>
  <c r="X6" i="13"/>
  <c r="L49" i="13"/>
  <c r="D61" i="13" s="1"/>
  <c r="Z23" i="13"/>
  <c r="Z39" i="13"/>
  <c r="N56" i="13" l="1"/>
  <c r="M58" i="13"/>
  <c r="M62" i="13" s="1"/>
  <c r="D58" i="13"/>
  <c r="D62" i="13" s="1"/>
  <c r="Z26" i="13"/>
  <c r="N57" i="13"/>
  <c r="X49" i="13"/>
  <c r="N61" i="13" s="1"/>
  <c r="Z6" i="13"/>
  <c r="N55" i="13"/>
  <c r="X33" i="13"/>
  <c r="N58" i="13" l="1"/>
  <c r="N62" i="13" s="1"/>
</calcChain>
</file>

<file path=xl/sharedStrings.xml><?xml version="1.0" encoding="utf-8"?>
<sst xmlns="http://schemas.openxmlformats.org/spreadsheetml/2006/main" count="516" uniqueCount="174">
  <si>
    <t>Körnermais</t>
  </si>
  <si>
    <t>Silomais</t>
  </si>
  <si>
    <t>dt/ha</t>
  </si>
  <si>
    <t>Preis</t>
  </si>
  <si>
    <t>€/dt</t>
  </si>
  <si>
    <t>€</t>
  </si>
  <si>
    <t>Marktleistung</t>
  </si>
  <si>
    <t>€/ha</t>
  </si>
  <si>
    <t>Hagelversicherung</t>
  </si>
  <si>
    <t>Deckungsbeitrag</t>
  </si>
  <si>
    <t>Variable Lohnkosten / Dienstleistungen</t>
  </si>
  <si>
    <t>Variable Maschinenkosten (eigen)</t>
  </si>
  <si>
    <t>Variable Kosten insgesamt</t>
  </si>
  <si>
    <t>Kosten Lohnarbeit / Maschinenmiete</t>
  </si>
  <si>
    <t>Düngungskosten / Kalkung</t>
  </si>
  <si>
    <t>Saatgut- / Pflanzgutkosten</t>
  </si>
  <si>
    <t>Pflanzen- / schutz / behandlungskosten</t>
  </si>
  <si>
    <t>Trocknungskosten / Reinigung</t>
  </si>
  <si>
    <t>Std. / ha</t>
  </si>
  <si>
    <t>von..</t>
  </si>
  <si>
    <t>bis..</t>
  </si>
  <si>
    <t>Spanne</t>
  </si>
  <si>
    <t>Richtwerte</t>
  </si>
  <si>
    <r>
      <t>Dinkel</t>
    </r>
    <r>
      <rPr>
        <sz val="10"/>
        <color indexed="8"/>
        <rFont val="Arial"/>
        <family val="2"/>
      </rPr>
      <t xml:space="preserve"> (nicht entspelzt)</t>
    </r>
  </si>
  <si>
    <t>Wintertriticale</t>
  </si>
  <si>
    <t>Ackerbohnen</t>
  </si>
  <si>
    <t>Futtererbsen</t>
  </si>
  <si>
    <t>Euro-Angaben ohne MwSt.</t>
  </si>
  <si>
    <r>
      <t xml:space="preserve">Nebenleistung </t>
    </r>
    <r>
      <rPr>
        <sz val="8"/>
        <color indexed="8"/>
        <rFont val="Arial"/>
        <family val="2"/>
      </rPr>
      <t>(Stroh, N-Lieferung usw.)</t>
    </r>
  </si>
  <si>
    <t>Sonstige variable Kosten</t>
  </si>
  <si>
    <r>
      <t>Ertrag</t>
    </r>
    <r>
      <rPr>
        <sz val="8"/>
        <color indexed="8"/>
        <rFont val="Arial"/>
        <family val="2"/>
      </rPr>
      <t xml:space="preserve"> (netto; vermarktungsfähige Ware)</t>
    </r>
  </si>
  <si>
    <t>Deckungsbeiträge im Ökolandbau</t>
  </si>
  <si>
    <t>(Orientierungswerte)</t>
  </si>
  <si>
    <t>zusätzliche Tabellen für eigene Produktionsverfahren / Berechnungen</t>
  </si>
  <si>
    <t>Hinweise:</t>
  </si>
  <si>
    <t>▪ Aufhebung d. Blattschutzes ohne Kennwort möglich, jedoch besteht</t>
  </si>
  <si>
    <t xml:space="preserve">  dann d. Gefahr der Formelzerstörung (= keine Gewähr f. die Berechnung)</t>
  </si>
  <si>
    <t xml:space="preserve"> © Ökoteam der Landwirtschaftskammer Nordrhein-Westfalen (GP)</t>
  </si>
  <si>
    <r>
      <t xml:space="preserve">Nettoertrag </t>
    </r>
    <r>
      <rPr>
        <sz val="9"/>
        <color indexed="8"/>
        <rFont val="Arial"/>
        <family val="2"/>
      </rPr>
      <t>(Trockenmasse, TM)</t>
    </r>
  </si>
  <si>
    <t>Saatgutkosten</t>
  </si>
  <si>
    <t>Trocknungskosten</t>
  </si>
  <si>
    <r>
      <t xml:space="preserve">Nebenleistung </t>
    </r>
    <r>
      <rPr>
        <sz val="8"/>
        <color indexed="8"/>
        <rFont val="Arial"/>
        <family val="2"/>
      </rPr>
      <t>( N-Lieferung usw.)</t>
    </r>
  </si>
  <si>
    <r>
      <t xml:space="preserve">Sonstige variable Kosten </t>
    </r>
    <r>
      <rPr>
        <sz val="9"/>
        <color indexed="8"/>
        <rFont val="Arial"/>
        <family val="2"/>
      </rPr>
      <t>(Zaun, Tränke usw.)</t>
    </r>
  </si>
  <si>
    <t>Preis je Einheit</t>
  </si>
  <si>
    <t>Leistung Hauptprodukt</t>
  </si>
  <si>
    <t>€/kg /Stk.</t>
  </si>
  <si>
    <t>Marktleistung insgesamt</t>
  </si>
  <si>
    <t>Bestandsergänzung</t>
  </si>
  <si>
    <t>Futterkosten</t>
  </si>
  <si>
    <t>Kosten Tierarzt / Medika. / Besamung</t>
  </si>
  <si>
    <t>Heizung / Strom / Wasser</t>
  </si>
  <si>
    <t>€/Einheit</t>
  </si>
  <si>
    <t>€/ Einheit</t>
  </si>
  <si>
    <t>kg/Tier,Stk.</t>
  </si>
  <si>
    <r>
      <t xml:space="preserve">Sonstige variable Kosten </t>
    </r>
    <r>
      <rPr>
        <sz val="9"/>
        <color indexed="8"/>
        <rFont val="Arial"/>
        <family val="2"/>
      </rPr>
      <t>(Vermarkt., Verpack.)</t>
    </r>
  </si>
  <si>
    <t>Einstreu</t>
  </si>
  <si>
    <t>je Einheit (Tier)</t>
  </si>
  <si>
    <t>Std./Einheit</t>
  </si>
  <si>
    <t>Tierversicherung / Beiträge</t>
  </si>
  <si>
    <r>
      <t xml:space="preserve">Milchkuh </t>
    </r>
    <r>
      <rPr>
        <sz val="9"/>
        <color indexed="8"/>
        <rFont val="Arial"/>
        <family val="2"/>
      </rPr>
      <t>(SB, ohne Grundfutter)</t>
    </r>
  </si>
  <si>
    <r>
      <t xml:space="preserve">Mutterkuh </t>
    </r>
    <r>
      <rPr>
        <sz val="9"/>
        <color indexed="8"/>
        <rFont val="Arial"/>
        <family val="2"/>
      </rPr>
      <t>(Absetz., oh. Grundfutter)</t>
    </r>
  </si>
  <si>
    <t>Jungtier männlich</t>
  </si>
  <si>
    <t>Jungtier weiblich</t>
  </si>
  <si>
    <t>Anteil männlich pro Jahr</t>
  </si>
  <si>
    <t>Anteil weiblich pro Jahr</t>
  </si>
  <si>
    <t>Einh./ Jahr</t>
  </si>
  <si>
    <r>
      <t xml:space="preserve">Mastrind </t>
    </r>
    <r>
      <rPr>
        <sz val="9"/>
        <color indexed="8"/>
        <rFont val="Arial"/>
        <family val="2"/>
      </rPr>
      <t>(FV, ohne Grundfutter)</t>
    </r>
  </si>
  <si>
    <t>Vermartkungsfähige Menge / Einheiten</t>
  </si>
  <si>
    <r>
      <t>Färsenaufzucht</t>
    </r>
    <r>
      <rPr>
        <sz val="9"/>
        <color indexed="8"/>
        <rFont val="Arial"/>
        <family val="2"/>
      </rPr>
      <t xml:space="preserve"> (SB, oh. Grundf.)</t>
    </r>
  </si>
  <si>
    <r>
      <t xml:space="preserve">Mastschwein </t>
    </r>
    <r>
      <rPr>
        <sz val="10"/>
        <color indexed="8"/>
        <rFont val="Arial"/>
        <family val="2"/>
      </rPr>
      <t>(Ø alle Klassen)</t>
    </r>
  </si>
  <si>
    <t>Zuchtsau</t>
  </si>
  <si>
    <t>je Hektar (Schlaggröße: 2 ha)</t>
  </si>
  <si>
    <t>Nebenleistung Alttier / sonst. Nbl.</t>
  </si>
  <si>
    <r>
      <t xml:space="preserve">Milchschaf </t>
    </r>
    <r>
      <rPr>
        <sz val="9"/>
        <color indexed="8"/>
        <rFont val="Arial"/>
        <family val="2"/>
      </rPr>
      <t>(Käseherst.;oh.Grundf.)</t>
    </r>
  </si>
  <si>
    <r>
      <t xml:space="preserve">Grünland / Silage </t>
    </r>
    <r>
      <rPr>
        <sz val="9"/>
        <color indexed="8"/>
        <rFont val="Arial"/>
        <family val="2"/>
      </rPr>
      <t>( 4 Schnitte)</t>
    </r>
  </si>
  <si>
    <r>
      <t xml:space="preserve">Feldgras </t>
    </r>
    <r>
      <rPr>
        <sz val="9"/>
        <color indexed="8"/>
        <rFont val="Arial"/>
        <family val="2"/>
      </rPr>
      <t>(Silage,kleebet.; zweijäh.)</t>
    </r>
  </si>
  <si>
    <r>
      <t xml:space="preserve">Nettonährstoffertrag </t>
    </r>
    <r>
      <rPr>
        <sz val="9"/>
        <color indexed="8"/>
        <rFont val="Arial"/>
        <family val="2"/>
      </rPr>
      <t>(</t>
    </r>
    <r>
      <rPr>
        <b/>
        <sz val="9"/>
        <rFont val="Arial"/>
        <family val="2"/>
      </rPr>
      <t>NEL</t>
    </r>
    <r>
      <rPr>
        <sz val="9"/>
        <color indexed="8"/>
        <rFont val="Arial"/>
        <family val="2"/>
      </rPr>
      <t xml:space="preserve"> MJ)</t>
    </r>
  </si>
  <si>
    <r>
      <t xml:space="preserve">MJ </t>
    </r>
    <r>
      <rPr>
        <sz val="10"/>
        <rFont val="Arial"/>
        <family val="2"/>
      </rPr>
      <t>NEL/ha</t>
    </r>
  </si>
  <si>
    <r>
      <t xml:space="preserve">€/dt </t>
    </r>
    <r>
      <rPr>
        <sz val="11"/>
        <rFont val="Arial"/>
        <family val="2"/>
      </rPr>
      <t>TM</t>
    </r>
  </si>
  <si>
    <r>
      <t xml:space="preserve">Grünl. Bodenheu </t>
    </r>
    <r>
      <rPr>
        <sz val="9"/>
        <color indexed="8"/>
        <rFont val="Arial"/>
        <family val="2"/>
      </rPr>
      <t>(ext., 2 Schnitte)</t>
    </r>
  </si>
  <si>
    <r>
      <t xml:space="preserve">Möhren </t>
    </r>
    <r>
      <rPr>
        <sz val="9"/>
        <color indexed="8"/>
        <rFont val="Arial"/>
        <family val="2"/>
      </rPr>
      <t>(Waschmöhre; Kisten, GH)</t>
    </r>
  </si>
  <si>
    <r>
      <t xml:space="preserve">Nebenleistung </t>
    </r>
    <r>
      <rPr>
        <sz val="8"/>
        <color indexed="8"/>
        <rFont val="Arial"/>
        <family val="2"/>
      </rPr>
      <t>(N-Lieferung usw.)</t>
    </r>
  </si>
  <si>
    <t xml:space="preserve">Beregnungskosten </t>
  </si>
  <si>
    <r>
      <t xml:space="preserve">Rote Bete </t>
    </r>
    <r>
      <rPr>
        <sz val="9"/>
        <color indexed="8"/>
        <rFont val="Arial"/>
        <family val="2"/>
      </rPr>
      <t>(Industrie)</t>
    </r>
  </si>
  <si>
    <r>
      <t xml:space="preserve">Kürbis </t>
    </r>
    <r>
      <rPr>
        <sz val="9"/>
        <color indexed="8"/>
        <rFont val="Arial"/>
        <family val="2"/>
      </rPr>
      <t>(Hokkaido; GH)</t>
    </r>
  </si>
  <si>
    <t>GH = Vermarktung a. d. Großhandel</t>
  </si>
  <si>
    <r>
      <t xml:space="preserve">Kopfkohl </t>
    </r>
    <r>
      <rPr>
        <sz val="9"/>
        <color indexed="8"/>
        <rFont val="Arial"/>
        <family val="2"/>
      </rPr>
      <t>(weiß, Industrie)</t>
    </r>
  </si>
  <si>
    <r>
      <t xml:space="preserve">Speisezwiebeln </t>
    </r>
    <r>
      <rPr>
        <sz val="9"/>
        <color indexed="8"/>
        <rFont val="Arial"/>
        <family val="2"/>
      </rPr>
      <t>(säen, Industrie)</t>
    </r>
  </si>
  <si>
    <t>Saatgut- / Pflanzgut-
kosten</t>
  </si>
  <si>
    <t>Pflanzen- / schutz / behandlungs
kosten</t>
  </si>
  <si>
    <t>Kultur</t>
  </si>
  <si>
    <r>
      <t xml:space="preserve">Nebenleistung 
</t>
    </r>
    <r>
      <rPr>
        <sz val="8"/>
        <color indexed="8"/>
        <rFont val="Arial"/>
        <family val="2"/>
      </rPr>
      <t>(Stroh, N-Lieferung usw.)</t>
    </r>
  </si>
  <si>
    <t>Deckungs-
beitrag</t>
  </si>
  <si>
    <r>
      <t xml:space="preserve">Nettoertrag 
</t>
    </r>
    <r>
      <rPr>
        <sz val="9"/>
        <color indexed="8"/>
        <rFont val="Arial"/>
        <family val="2"/>
      </rPr>
      <t>(Trockenmasse, TM)</t>
    </r>
  </si>
  <si>
    <r>
      <t xml:space="preserve">Weide </t>
    </r>
    <r>
      <rPr>
        <sz val="9"/>
        <color indexed="8"/>
        <rFont val="Arial"/>
        <family val="2"/>
      </rPr>
      <t>(Rindvieh)</t>
    </r>
  </si>
  <si>
    <r>
      <t xml:space="preserve">Netto-
nährstoff-
ertrag 
</t>
    </r>
    <r>
      <rPr>
        <sz val="9"/>
        <color indexed="8"/>
        <rFont val="Arial"/>
        <family val="2"/>
      </rPr>
      <t>(</t>
    </r>
    <r>
      <rPr>
        <b/>
        <sz val="9"/>
        <rFont val="Arial"/>
        <family val="2"/>
      </rPr>
      <t>NEL</t>
    </r>
    <r>
      <rPr>
        <sz val="9"/>
        <color indexed="8"/>
        <rFont val="Arial"/>
        <family val="2"/>
      </rPr>
      <t xml:space="preserve"> MJ)</t>
    </r>
  </si>
  <si>
    <t>Tierart</t>
  </si>
  <si>
    <t>Preis
je Einheit</t>
  </si>
  <si>
    <t>Leistung 
Hauptprodukt</t>
  </si>
  <si>
    <t>Jungtier 
männlich</t>
  </si>
  <si>
    <t>Anteil 
männlich 
pro Jahr</t>
  </si>
  <si>
    <t>Jungtier 
weiblich</t>
  </si>
  <si>
    <t>Anteil 
weiblich 
pro Jahr</t>
  </si>
  <si>
    <t>Nebenleistung 
Alttier / 
sonst. Nbl.</t>
  </si>
  <si>
    <t>Marktleistung 
insgesamt</t>
  </si>
  <si>
    <t>Bestands-
ergänzung</t>
  </si>
  <si>
    <t>Futter-
kosten</t>
  </si>
  <si>
    <t>PV der Bodenproduktion</t>
  </si>
  <si>
    <t>PV der Tierproduktion</t>
  </si>
  <si>
    <t>Umfang</t>
  </si>
  <si>
    <t>ha</t>
  </si>
  <si>
    <t>(erz.) Stk.</t>
  </si>
  <si>
    <t>Summen</t>
  </si>
  <si>
    <t>Gesamt-Deckungs-
beiträge der PV</t>
  </si>
  <si>
    <t>Marktfruchbau</t>
  </si>
  <si>
    <t>Gemüsebau</t>
  </si>
  <si>
    <t>Futterbau</t>
  </si>
  <si>
    <t>Tierhaltung</t>
  </si>
  <si>
    <t>Vermartkungs-
fähige Menge / 
Einheiten</t>
  </si>
  <si>
    <r>
      <t>Ertrag</t>
    </r>
    <r>
      <rPr>
        <sz val="8"/>
        <color indexed="8"/>
        <rFont val="Arial"/>
        <family val="2"/>
      </rPr>
      <t xml:space="preserve">
</t>
    </r>
    <r>
      <rPr>
        <sz val="9"/>
        <color indexed="8"/>
        <rFont val="Arial"/>
        <family val="2"/>
      </rPr>
      <t>(netto; vermarktungs-
fähige Ware)</t>
    </r>
  </si>
  <si>
    <t>Umsatz</t>
  </si>
  <si>
    <t>Düngung</t>
  </si>
  <si>
    <t>Versicherung</t>
  </si>
  <si>
    <t>Saat u. 
Pflanzgut</t>
  </si>
  <si>
    <t>Pflanzen-
behandling</t>
  </si>
  <si>
    <t>Beregnung / 
Trocknung / 
var. Maschinen-
kosten</t>
  </si>
  <si>
    <t>Lohnarbeit /
Maschinen-
miete</t>
  </si>
  <si>
    <t>variable 
Löhne</t>
  </si>
  <si>
    <t>sonst. var.
Kosten</t>
  </si>
  <si>
    <t>Gesamt-
Deckungs-
beitrag</t>
  </si>
  <si>
    <t>Marktfruchtbau</t>
  </si>
  <si>
    <t>Zusammenfassende Übersicht</t>
  </si>
  <si>
    <r>
      <t xml:space="preserve">Bodenproduktion </t>
    </r>
    <r>
      <rPr>
        <b/>
        <sz val="11"/>
        <color indexed="8"/>
        <rFont val="Arial"/>
        <family val="2"/>
      </rPr>
      <t>(insg.)</t>
    </r>
  </si>
  <si>
    <t>Tierzukauf</t>
  </si>
  <si>
    <t>Futter</t>
  </si>
  <si>
    <t>Tier-
behandlung</t>
  </si>
  <si>
    <t>Enegrie /
Wasser /
Einstreu</t>
  </si>
  <si>
    <t>var. Maschinen-
kosten</t>
  </si>
  <si>
    <r>
      <t xml:space="preserve">Tierproduktion </t>
    </r>
    <r>
      <rPr>
        <b/>
        <sz val="11"/>
        <color indexed="8"/>
        <rFont val="Arial"/>
        <family val="2"/>
      </rPr>
      <t>(insg.)</t>
    </r>
  </si>
  <si>
    <t>Gesamter Betrieb</t>
  </si>
  <si>
    <t>Arbeits-
stunden
p.a.</t>
  </si>
  <si>
    <t>Anbaufläche</t>
  </si>
  <si>
    <t>ha:</t>
  </si>
  <si>
    <r>
      <t>▪</t>
    </r>
    <r>
      <rPr>
        <sz val="9.6"/>
        <color indexed="10"/>
        <rFont val="Arial"/>
        <family val="2"/>
      </rPr>
      <t xml:space="preserve"> </t>
    </r>
    <r>
      <rPr>
        <sz val="8"/>
        <color indexed="10"/>
        <rFont val="Arial"/>
        <family val="2"/>
      </rPr>
      <t>Bearbeitung in den grau hinterlegten Feldern möglich</t>
    </r>
  </si>
  <si>
    <t>Tabelle 1</t>
  </si>
  <si>
    <t>Tabelle 2</t>
  </si>
  <si>
    <t>▼</t>
  </si>
  <si>
    <t>Ausgabetabelle</t>
  </si>
  <si>
    <t>Angaben in Euro</t>
  </si>
  <si>
    <t>Betriebsübersicht - Eingabetabellen für den Betriebsumfang</t>
  </si>
  <si>
    <t>Düngungs-kosten / Kalkung</t>
  </si>
  <si>
    <t>Hagel-versicherung</t>
  </si>
  <si>
    <t xml:space="preserve">Beregnungs-kosten </t>
  </si>
  <si>
    <t>Trocknungs-kosten / Reinigung</t>
  </si>
  <si>
    <t>Variable Maschinen-kosten (eigen)</t>
  </si>
  <si>
    <t>Kosten Lohnarbeit / Maschinen-miete</t>
  </si>
  <si>
    <t>Variable Lohnkosten / Dienst-leistungen</t>
  </si>
  <si>
    <r>
      <t xml:space="preserve">▪ </t>
    </r>
    <r>
      <rPr>
        <b/>
        <sz val="9"/>
        <color indexed="10"/>
        <rFont val="Arial"/>
        <family val="2"/>
      </rPr>
      <t xml:space="preserve">Bearbeitung </t>
    </r>
    <r>
      <rPr>
        <sz val="9"/>
        <color indexed="10"/>
        <rFont val="Arial"/>
        <family val="2"/>
      </rPr>
      <t xml:space="preserve">in den </t>
    </r>
    <r>
      <rPr>
        <b/>
        <sz val="9"/>
        <color indexed="10"/>
        <rFont val="Arial"/>
        <family val="2"/>
      </rPr>
      <t>grau</t>
    </r>
    <r>
      <rPr>
        <sz val="9"/>
        <color indexed="10"/>
        <rFont val="Arial"/>
        <family val="2"/>
      </rPr>
      <t xml:space="preserve"> hinterlegten Feldern </t>
    </r>
    <r>
      <rPr>
        <b/>
        <u/>
        <sz val="9"/>
        <color indexed="10"/>
        <rFont val="Arial"/>
        <family val="2"/>
      </rPr>
      <t>der beiden oberen Tabellen 1 + 2 (!)</t>
    </r>
    <r>
      <rPr>
        <sz val="9"/>
        <color indexed="10"/>
        <rFont val="Arial"/>
        <family val="2"/>
      </rPr>
      <t xml:space="preserve"> möglich</t>
    </r>
  </si>
  <si>
    <t xml:space="preserve">  dann d. Gefahr der Formelzerstörung (= keine Gewähr f. die Berechnung) </t>
  </si>
  <si>
    <t xml:space="preserve">  Zur Bearbeitung bitte die Hinweise am Ende der Tabellen beachten! s.u.</t>
  </si>
  <si>
    <r>
      <t xml:space="preserve">▪ </t>
    </r>
    <r>
      <rPr>
        <b/>
        <sz val="9"/>
        <color indexed="10"/>
        <rFont val="Arial"/>
        <family val="2"/>
      </rPr>
      <t>Aufhebung d. Blattschutzes zur Bearbeitung der farbigen Felder</t>
    </r>
    <r>
      <rPr>
        <sz val="9"/>
        <color indexed="10"/>
        <rFont val="Arial"/>
        <family val="2"/>
      </rPr>
      <t xml:space="preserve"> ohne Kennwort möglich, jedoch besteht</t>
    </r>
  </si>
  <si>
    <r>
      <t xml:space="preserve">▪ </t>
    </r>
    <r>
      <rPr>
        <b/>
        <u/>
        <sz val="10"/>
        <color indexed="17"/>
        <rFont val="Arial"/>
        <family val="2"/>
      </rPr>
      <t>Empfehlung</t>
    </r>
    <r>
      <rPr>
        <b/>
        <sz val="9"/>
        <color indexed="17"/>
        <rFont val="Arial"/>
        <family val="2"/>
      </rPr>
      <t>: Datenanpassungen und Änderungen in den vorangestellten Tabellenblättern vornehmen; die Daten sind verknüpft und werden hier automatisch übernommen!</t>
    </r>
  </si>
  <si>
    <t>Gartenbau</t>
  </si>
  <si>
    <t>Arbeitszeitbedarf</t>
  </si>
  <si>
    <t>Arbeitszeit-
bedarf</t>
  </si>
  <si>
    <r>
      <t>Lupine</t>
    </r>
    <r>
      <rPr>
        <sz val="12"/>
        <color theme="1"/>
        <rFont val="Arial"/>
        <family val="2"/>
      </rPr>
      <t xml:space="preserve"> (blau)</t>
    </r>
  </si>
  <si>
    <r>
      <t>Winterweizen</t>
    </r>
    <r>
      <rPr>
        <sz val="9"/>
        <color theme="1"/>
        <rFont val="Arial"/>
        <family val="2"/>
      </rPr>
      <t xml:space="preserve"> (konsum) </t>
    </r>
  </si>
  <si>
    <r>
      <t xml:space="preserve">Winterroggen </t>
    </r>
    <r>
      <rPr>
        <sz val="9"/>
        <color theme="1"/>
        <rFont val="Arial"/>
        <family val="2"/>
      </rPr>
      <t>(konsum)</t>
    </r>
  </si>
  <si>
    <r>
      <t>Hafer</t>
    </r>
    <r>
      <rPr>
        <sz val="9"/>
        <color theme="1"/>
        <rFont val="Arial"/>
        <family val="2"/>
      </rPr>
      <t xml:space="preserve"> (konsum)</t>
    </r>
  </si>
  <si>
    <r>
      <t xml:space="preserve">Speisekartoffel </t>
    </r>
    <r>
      <rPr>
        <sz val="9"/>
        <color theme="1"/>
        <rFont val="Arial"/>
        <family val="2"/>
      </rPr>
      <t>(lose, Lagerware)</t>
    </r>
  </si>
  <si>
    <r>
      <t xml:space="preserve">Masthähnchen </t>
    </r>
    <r>
      <rPr>
        <sz val="8"/>
        <color theme="1"/>
        <rFont val="Arial"/>
        <family val="2"/>
      </rPr>
      <t>(frei Schlachtbetr.)</t>
    </r>
  </si>
  <si>
    <t>Schälgerste</t>
  </si>
  <si>
    <r>
      <t xml:space="preserve">Legehenne </t>
    </r>
    <r>
      <rPr>
        <sz val="9"/>
        <color theme="1"/>
        <rFont val="Arial"/>
        <family val="2"/>
      </rPr>
      <t>(frei Abpacker; M)</t>
    </r>
  </si>
  <si>
    <t>Stand: 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</si>
</sst>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#,##0.00_ ;[Red]\-#,##0.00\ "/>
    <numFmt numFmtId="166" formatCode="#,##0_ ;[Red]\-#,##0\ "/>
    <numFmt numFmtId="167" formatCode="#,###\ &quot;Std.&quot;"/>
  </numFmts>
  <fonts count="56" x14ac:knownFonts="1"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sz val="8"/>
      <color indexed="10"/>
      <name val="Arial"/>
      <family val="2"/>
    </font>
    <font>
      <sz val="9.6"/>
      <color indexed="10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b/>
      <u/>
      <sz val="9"/>
      <color indexed="10"/>
      <name val="Arial"/>
      <family val="2"/>
    </font>
    <font>
      <b/>
      <sz val="9"/>
      <color indexed="17"/>
      <name val="Arial"/>
      <family val="2"/>
    </font>
    <font>
      <b/>
      <u/>
      <sz val="10"/>
      <color indexed="17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0033CC"/>
      <name val="Arial"/>
      <family val="2"/>
    </font>
    <font>
      <sz val="9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11"/>
      <color theme="9" tint="-0.499984740745262"/>
      <name val="Arial"/>
      <family val="2"/>
    </font>
    <font>
      <sz val="7"/>
      <color theme="1"/>
      <name val="Arial"/>
      <family val="2"/>
    </font>
    <font>
      <b/>
      <sz val="12"/>
      <color rgb="FF00B050"/>
      <name val="Arial"/>
      <family val="2"/>
    </font>
    <font>
      <b/>
      <sz val="11"/>
      <color rgb="FF00B050"/>
      <name val="Arial"/>
      <family val="2"/>
    </font>
    <font>
      <b/>
      <u/>
      <sz val="8"/>
      <color rgb="FFFF0000"/>
      <name val="Arial"/>
      <family val="2"/>
    </font>
    <font>
      <sz val="8"/>
      <color rgb="FFFF0000"/>
      <name val="Arial"/>
      <family val="2"/>
    </font>
    <font>
      <sz val="7"/>
      <color theme="1" tint="0.49998474074526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3CC"/>
      <name val="Arial"/>
      <family val="2"/>
    </font>
    <font>
      <b/>
      <sz val="9"/>
      <color theme="9" tint="-0.499984740745262"/>
      <name val="Arial"/>
      <family val="2"/>
    </font>
    <font>
      <sz val="8"/>
      <color theme="1"/>
      <name val="Arial"/>
      <family val="2"/>
    </font>
    <font>
      <b/>
      <sz val="10"/>
      <color theme="9" tint="-0.499984740745262"/>
      <name val="Arial"/>
      <family val="2"/>
    </font>
    <font>
      <i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0"/>
      <color rgb="FF0033CC"/>
      <name val="Arial"/>
      <family val="2"/>
    </font>
    <font>
      <b/>
      <sz val="14"/>
      <color rgb="FF00B050"/>
      <name val="Arial"/>
      <family val="2"/>
    </font>
    <font>
      <b/>
      <sz val="16"/>
      <color rgb="FF0033CC"/>
      <name val="Arial"/>
      <family val="2"/>
    </font>
    <font>
      <sz val="9"/>
      <color rgb="FFFF0000"/>
      <name val="Arial"/>
      <family val="2"/>
    </font>
    <font>
      <b/>
      <u/>
      <sz val="9"/>
      <color rgb="FFFF0000"/>
      <name val="Arial"/>
      <family val="2"/>
    </font>
    <font>
      <sz val="9"/>
      <color rgb="FF008000"/>
      <name val="Arial"/>
      <family val="2"/>
    </font>
    <font>
      <b/>
      <sz val="11"/>
      <color rgb="FFFF0000"/>
      <name val="Arial"/>
      <family val="2"/>
    </font>
    <font>
      <sz val="14"/>
      <color theme="0" tint="-0.499984740745262"/>
      <name val="Arial"/>
      <family val="2"/>
    </font>
    <font>
      <b/>
      <sz val="10"/>
      <color theme="1" tint="0.34998626667073579"/>
      <name val="Arial"/>
      <family val="2"/>
    </font>
    <font>
      <b/>
      <sz val="9"/>
      <color theme="1"/>
      <name val="Arial"/>
      <family val="2"/>
    </font>
    <font>
      <b/>
      <sz val="12"/>
      <color rgb="FFFF0000"/>
      <name val="Wingdings"/>
      <charset val="2"/>
    </font>
    <font>
      <sz val="12"/>
      <color theme="1"/>
      <name val="Arial"/>
      <family val="2"/>
    </font>
    <font>
      <b/>
      <sz val="12"/>
      <color rgb="FF000099"/>
      <name val="Arial"/>
      <family val="2"/>
    </font>
    <font>
      <b/>
      <sz val="10"/>
      <color rgb="FF000099"/>
      <name val="Arial"/>
      <family val="2"/>
    </font>
    <font>
      <sz val="10"/>
      <color rgb="FF000099"/>
      <name val="Arial"/>
      <family val="2"/>
    </font>
    <font>
      <sz val="9"/>
      <color theme="1"/>
      <name val="Arial"/>
      <family val="2"/>
    </font>
    <font>
      <sz val="6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F9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5FF6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3" tint="0.39997558519241921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thin">
        <color indexed="64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indexed="64"/>
      </left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 style="medium">
        <color indexed="64"/>
      </bottom>
      <diagonal/>
    </border>
    <border>
      <left style="medium">
        <color indexed="64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thin">
        <color indexed="64"/>
      </left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thin">
        <color indexed="64"/>
      </right>
      <top style="thin">
        <color indexed="64"/>
      </top>
      <bottom/>
      <diagonal/>
    </border>
    <border>
      <left style="medium">
        <color theme="0"/>
      </left>
      <right style="thin">
        <color indexed="64"/>
      </right>
      <top/>
      <bottom/>
      <diagonal/>
    </border>
    <border>
      <left style="medium">
        <color theme="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0">
    <xf numFmtId="0" fontId="0" fillId="0" borderId="0" xfId="0"/>
    <xf numFmtId="0" fontId="17" fillId="0" borderId="0" xfId="0" applyFont="1" applyProtection="1"/>
    <xf numFmtId="0" fontId="17" fillId="0" borderId="0" xfId="0" applyFont="1" applyAlignment="1" applyProtection="1">
      <alignment horizontal="center" vertical="center"/>
    </xf>
    <xf numFmtId="0" fontId="18" fillId="0" borderId="0" xfId="0" applyFont="1" applyProtection="1"/>
    <xf numFmtId="0" fontId="18" fillId="0" borderId="0" xfId="0" applyFont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4" fontId="20" fillId="0" borderId="0" xfId="0" applyNumberFormat="1" applyFont="1" applyBorder="1" applyAlignment="1" applyProtection="1">
      <alignment horizontal="center" vertical="center"/>
    </xf>
    <xf numFmtId="4" fontId="20" fillId="0" borderId="1" xfId="0" applyNumberFormat="1" applyFont="1" applyBorder="1" applyAlignment="1" applyProtection="1">
      <alignment horizontal="center" vertical="center"/>
    </xf>
    <xf numFmtId="4" fontId="21" fillId="0" borderId="0" xfId="0" applyNumberFormat="1" applyFont="1" applyBorder="1" applyAlignment="1" applyProtection="1">
      <alignment horizontal="center" vertical="center"/>
    </xf>
    <xf numFmtId="4" fontId="21" fillId="0" borderId="1" xfId="0" applyNumberFormat="1" applyFont="1" applyBorder="1" applyAlignment="1" applyProtection="1">
      <alignment horizontal="center" vertical="center"/>
    </xf>
    <xf numFmtId="164" fontId="20" fillId="0" borderId="2" xfId="0" applyNumberFormat="1" applyFont="1" applyBorder="1" applyAlignment="1" applyProtection="1">
      <alignment horizontal="center" vertical="center"/>
    </xf>
    <xf numFmtId="164" fontId="20" fillId="0" borderId="3" xfId="0" applyNumberFormat="1" applyFont="1" applyBorder="1" applyAlignment="1" applyProtection="1">
      <alignment horizontal="center" vertical="center"/>
    </xf>
    <xf numFmtId="0" fontId="0" fillId="0" borderId="4" xfId="0" applyBorder="1" applyProtection="1"/>
    <xf numFmtId="0" fontId="0" fillId="0" borderId="1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9" fillId="0" borderId="5" xfId="0" applyFont="1" applyBorder="1" applyAlignment="1" applyProtection="1">
      <alignment vertical="center"/>
    </xf>
    <xf numFmtId="0" fontId="22" fillId="0" borderId="6" xfId="0" applyFont="1" applyBorder="1" applyAlignment="1" applyProtection="1">
      <alignment vertical="center"/>
    </xf>
    <xf numFmtId="4" fontId="0" fillId="2" borderId="38" xfId="0" applyNumberFormat="1" applyFill="1" applyBorder="1" applyAlignment="1" applyProtection="1">
      <alignment horizontal="right" vertical="center" indent="2"/>
      <protection locked="0"/>
    </xf>
    <xf numFmtId="4" fontId="17" fillId="0" borderId="7" xfId="0" applyNumberFormat="1" applyFont="1" applyBorder="1" applyAlignment="1" applyProtection="1">
      <alignment horizontal="right" vertical="center" indent="2"/>
    </xf>
    <xf numFmtId="4" fontId="19" fillId="0" borderId="7" xfId="0" applyNumberFormat="1" applyFont="1" applyBorder="1" applyAlignment="1" applyProtection="1">
      <alignment horizontal="right" vertical="center" indent="2"/>
    </xf>
    <xf numFmtId="0" fontId="0" fillId="0" borderId="7" xfId="0" applyBorder="1" applyAlignment="1" applyProtection="1">
      <alignment horizontal="right" vertical="center" indent="2"/>
    </xf>
    <xf numFmtId="164" fontId="22" fillId="2" borderId="39" xfId="0" applyNumberFormat="1" applyFont="1" applyFill="1" applyBorder="1" applyAlignment="1" applyProtection="1">
      <alignment horizontal="right" vertical="center" indent="2"/>
      <protection locked="0"/>
    </xf>
    <xf numFmtId="4" fontId="20" fillId="0" borderId="0" xfId="0" applyNumberFormat="1" applyFont="1" applyBorder="1" applyAlignment="1" applyProtection="1">
      <alignment horizontal="center" vertical="center"/>
      <protection locked="0"/>
    </xf>
    <xf numFmtId="4" fontId="20" fillId="0" borderId="1" xfId="0" applyNumberFormat="1" applyFont="1" applyBorder="1" applyAlignment="1" applyProtection="1">
      <alignment horizontal="center" vertical="center"/>
      <protection locked="0"/>
    </xf>
    <xf numFmtId="4" fontId="21" fillId="0" borderId="0" xfId="0" applyNumberFormat="1" applyFont="1" applyBorder="1" applyAlignment="1" applyProtection="1">
      <alignment horizontal="center" vertical="center"/>
      <protection locked="0"/>
    </xf>
    <xf numFmtId="4" fontId="21" fillId="0" borderId="1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164" fontId="20" fillId="0" borderId="2" xfId="0" applyNumberFormat="1" applyFont="1" applyBorder="1" applyAlignment="1" applyProtection="1">
      <alignment horizontal="center" vertical="center"/>
      <protection locked="0"/>
    </xf>
    <xf numFmtId="164" fontId="20" fillId="0" borderId="3" xfId="0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right"/>
    </xf>
    <xf numFmtId="0" fontId="24" fillId="0" borderId="0" xfId="0" applyFont="1" applyAlignment="1" applyProtection="1">
      <alignment horizontal="left" vertical="center" indent="1"/>
    </xf>
    <xf numFmtId="0" fontId="4" fillId="0" borderId="0" xfId="0" applyFont="1" applyAlignment="1" applyProtection="1">
      <alignment horizontal="left" vertical="top" indent="1"/>
    </xf>
    <xf numFmtId="0" fontId="25" fillId="0" borderId="0" xfId="0" applyFont="1" applyAlignment="1" applyProtection="1">
      <alignment horizontal="left" indent="1"/>
    </xf>
    <xf numFmtId="0" fontId="0" fillId="0" borderId="8" xfId="0" applyBorder="1" applyAlignment="1" applyProtection="1">
      <alignment horizontal="left" indent="1"/>
    </xf>
    <xf numFmtId="0" fontId="0" fillId="0" borderId="7" xfId="0" applyBorder="1" applyAlignment="1" applyProtection="1">
      <alignment horizontal="left" vertical="center" indent="1"/>
    </xf>
    <xf numFmtId="0" fontId="17" fillId="0" borderId="7" xfId="0" applyFont="1" applyBorder="1" applyAlignment="1" applyProtection="1">
      <alignment horizontal="left" vertical="center" indent="1"/>
    </xf>
    <xf numFmtId="0" fontId="0" fillId="0" borderId="7" xfId="0" applyBorder="1" applyAlignment="1" applyProtection="1">
      <alignment horizontal="left" vertical="center" wrapText="1" indent="1"/>
    </xf>
    <xf numFmtId="0" fontId="17" fillId="0" borderId="7" xfId="0" applyFont="1" applyBorder="1" applyAlignment="1" applyProtection="1">
      <alignment horizontal="left" vertical="center" wrapText="1" indent="1"/>
    </xf>
    <xf numFmtId="0" fontId="19" fillId="0" borderId="7" xfId="0" applyFont="1" applyBorder="1" applyAlignment="1" applyProtection="1">
      <alignment horizontal="left" vertical="center" wrapText="1" indent="1"/>
    </xf>
    <xf numFmtId="0" fontId="22" fillId="0" borderId="9" xfId="0" applyFont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indent="1"/>
    </xf>
    <xf numFmtId="0" fontId="0" fillId="0" borderId="0" xfId="0" applyAlignment="1" applyProtection="1">
      <alignment horizontal="left" indent="1"/>
    </xf>
    <xf numFmtId="0" fontId="5" fillId="0" borderId="0" xfId="0" applyFont="1" applyAlignment="1" applyProtection="1">
      <alignment horizontal="left" indent="1"/>
    </xf>
    <xf numFmtId="0" fontId="26" fillId="0" borderId="0" xfId="0" applyFont="1" applyAlignment="1" applyProtection="1">
      <alignment horizontal="left" indent="1"/>
    </xf>
    <xf numFmtId="0" fontId="27" fillId="0" borderId="0" xfId="0" applyFont="1" applyAlignment="1" applyProtection="1">
      <alignment horizontal="left" vertical="center" indent="1"/>
    </xf>
    <xf numFmtId="0" fontId="28" fillId="0" borderId="0" xfId="0" applyFont="1" applyAlignment="1" applyProtection="1">
      <alignment horizontal="left" indent="1"/>
    </xf>
    <xf numFmtId="3" fontId="0" fillId="2" borderId="38" xfId="0" applyNumberFormat="1" applyFill="1" applyBorder="1" applyAlignment="1" applyProtection="1">
      <alignment horizontal="right" vertical="center" indent="2"/>
      <protection locked="0"/>
    </xf>
    <xf numFmtId="3" fontId="20" fillId="0" borderId="0" xfId="0" applyNumberFormat="1" applyFont="1" applyBorder="1" applyAlignment="1" applyProtection="1">
      <alignment horizontal="center" vertical="center"/>
    </xf>
    <xf numFmtId="3" fontId="20" fillId="0" borderId="1" xfId="0" applyNumberFormat="1" applyFont="1" applyBorder="1" applyAlignment="1" applyProtection="1">
      <alignment horizontal="center" vertical="center"/>
    </xf>
    <xf numFmtId="0" fontId="29" fillId="0" borderId="5" xfId="0" applyFont="1" applyBorder="1" applyAlignment="1" applyProtection="1">
      <alignment vertical="center"/>
    </xf>
    <xf numFmtId="0" fontId="30" fillId="0" borderId="5" xfId="0" applyFont="1" applyBorder="1" applyAlignment="1" applyProtection="1">
      <alignment vertical="center"/>
    </xf>
    <xf numFmtId="0" fontId="31" fillId="0" borderId="5" xfId="0" applyFont="1" applyBorder="1" applyAlignment="1" applyProtection="1">
      <alignment vertical="center"/>
    </xf>
    <xf numFmtId="0" fontId="32" fillId="0" borderId="6" xfId="0" applyFont="1" applyBorder="1" applyAlignment="1" applyProtection="1">
      <alignment vertical="center"/>
    </xf>
    <xf numFmtId="0" fontId="0" fillId="0" borderId="7" xfId="0" applyFont="1" applyBorder="1" applyAlignment="1" applyProtection="1">
      <alignment horizontal="left" vertical="center" indent="1"/>
    </xf>
    <xf numFmtId="4" fontId="0" fillId="0" borderId="7" xfId="0" applyNumberFormat="1" applyFont="1" applyBorder="1" applyAlignment="1" applyProtection="1">
      <alignment horizontal="right" vertical="center" indent="2"/>
    </xf>
    <xf numFmtId="4" fontId="22" fillId="2" borderId="39" xfId="0" applyNumberFormat="1" applyFont="1" applyFill="1" applyBorder="1" applyAlignment="1" applyProtection="1">
      <alignment horizontal="right" vertical="center" indent="2"/>
      <protection locked="0"/>
    </xf>
    <xf numFmtId="4" fontId="20" fillId="0" borderId="3" xfId="0" applyNumberFormat="1" applyFont="1" applyBorder="1" applyAlignment="1" applyProtection="1">
      <alignment horizontal="center" vertical="center"/>
    </xf>
    <xf numFmtId="4" fontId="0" fillId="2" borderId="40" xfId="0" applyNumberFormat="1" applyFill="1" applyBorder="1" applyAlignment="1" applyProtection="1">
      <alignment horizontal="right" vertical="center" indent="2"/>
      <protection locked="0"/>
    </xf>
    <xf numFmtId="4" fontId="0" fillId="2" borderId="41" xfId="0" applyNumberFormat="1" applyFill="1" applyBorder="1" applyAlignment="1" applyProtection="1">
      <alignment horizontal="right" vertical="center" indent="2"/>
      <protection locked="0"/>
    </xf>
    <xf numFmtId="4" fontId="17" fillId="0" borderId="0" xfId="0" applyNumberFormat="1" applyFont="1" applyBorder="1" applyAlignment="1" applyProtection="1">
      <alignment horizontal="right" vertical="center" indent="2"/>
    </xf>
    <xf numFmtId="4" fontId="19" fillId="0" borderId="0" xfId="0" applyNumberFormat="1" applyFont="1" applyBorder="1" applyAlignment="1" applyProtection="1">
      <alignment horizontal="right" vertical="center" indent="2"/>
    </xf>
    <xf numFmtId="0" fontId="0" fillId="0" borderId="0" xfId="0" applyBorder="1" applyAlignment="1" applyProtection="1">
      <alignment horizontal="right" vertical="center" indent="2"/>
    </xf>
    <xf numFmtId="164" fontId="22" fillId="2" borderId="42" xfId="0" applyNumberFormat="1" applyFont="1" applyFill="1" applyBorder="1" applyAlignment="1" applyProtection="1">
      <alignment horizontal="right" vertical="center" indent="2"/>
      <protection locked="0"/>
    </xf>
    <xf numFmtId="0" fontId="0" fillId="0" borderId="7" xfId="0" applyFill="1" applyBorder="1" applyAlignment="1" applyProtection="1">
      <alignment horizontal="left" vertical="center" indent="1"/>
    </xf>
    <xf numFmtId="3" fontId="20" fillId="0" borderId="0" xfId="0" applyNumberFormat="1" applyFont="1" applyFill="1" applyBorder="1" applyAlignment="1" applyProtection="1">
      <alignment horizontal="center" vertical="center"/>
    </xf>
    <xf numFmtId="3" fontId="20" fillId="0" borderId="1" xfId="0" applyNumberFormat="1" applyFont="1" applyFill="1" applyBorder="1" applyAlignment="1" applyProtection="1">
      <alignment horizontal="center" vertical="center"/>
    </xf>
    <xf numFmtId="3" fontId="20" fillId="0" borderId="0" xfId="0" applyNumberFormat="1" applyFont="1" applyFill="1" applyBorder="1" applyAlignment="1" applyProtection="1">
      <alignment horizontal="center" vertical="center"/>
      <protection locked="0"/>
    </xf>
    <xf numFmtId="3" fontId="20" fillId="0" borderId="1" xfId="0" applyNumberFormat="1" applyFont="1" applyFill="1" applyBorder="1" applyAlignment="1" applyProtection="1">
      <alignment horizontal="center" vertical="center"/>
      <protection locked="0"/>
    </xf>
    <xf numFmtId="4" fontId="0" fillId="2" borderId="43" xfId="0" applyNumberFormat="1" applyFill="1" applyBorder="1" applyAlignment="1" applyProtection="1">
      <alignment horizontal="right" vertical="center" indent="2"/>
      <protection locked="0"/>
    </xf>
    <xf numFmtId="0" fontId="0" fillId="0" borderId="0" xfId="0" applyFill="1" applyBorder="1" applyAlignment="1" applyProtection="1">
      <alignment vertical="center"/>
    </xf>
    <xf numFmtId="4" fontId="0" fillId="2" borderId="44" xfId="0" applyNumberFormat="1" applyFill="1" applyBorder="1" applyAlignment="1" applyProtection="1">
      <alignment horizontal="right" vertical="center" indent="2"/>
      <protection locked="0"/>
    </xf>
    <xf numFmtId="4" fontId="20" fillId="0" borderId="10" xfId="0" applyNumberFormat="1" applyFont="1" applyFill="1" applyBorder="1" applyAlignment="1" applyProtection="1">
      <alignment horizontal="center" vertical="center"/>
    </xf>
    <xf numFmtId="4" fontId="20" fillId="0" borderId="4" xfId="0" applyNumberFormat="1" applyFont="1" applyFill="1" applyBorder="1" applyAlignment="1" applyProtection="1">
      <alignment horizontal="center" vertical="center"/>
    </xf>
    <xf numFmtId="4" fontId="20" fillId="0" borderId="10" xfId="0" applyNumberFormat="1" applyFont="1" applyFill="1" applyBorder="1" applyAlignment="1" applyProtection="1">
      <alignment horizontal="center" vertical="center"/>
      <protection locked="0"/>
    </xf>
    <xf numFmtId="4" fontId="20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vertical="center"/>
    </xf>
    <xf numFmtId="0" fontId="29" fillId="0" borderId="5" xfId="0" applyFont="1" applyFill="1" applyBorder="1" applyAlignment="1">
      <alignment horizontal="left" vertical="center" wrapText="1"/>
    </xf>
    <xf numFmtId="0" fontId="33" fillId="0" borderId="8" xfId="0" applyFont="1" applyBorder="1" applyAlignment="1" applyProtection="1">
      <alignment horizontal="left" indent="1"/>
    </xf>
    <xf numFmtId="4" fontId="17" fillId="3" borderId="38" xfId="0" applyNumberFormat="1" applyFont="1" applyFill="1" applyBorder="1" applyAlignment="1" applyProtection="1">
      <alignment horizontal="right" vertical="center" indent="1"/>
      <protection locked="0"/>
    </xf>
    <xf numFmtId="4" fontId="17" fillId="0" borderId="7" xfId="0" applyNumberFormat="1" applyFont="1" applyBorder="1" applyAlignment="1" applyProtection="1">
      <alignment horizontal="right" vertical="center" indent="1"/>
    </xf>
    <xf numFmtId="165" fontId="19" fillId="0" borderId="7" xfId="0" applyNumberFormat="1" applyFont="1" applyBorder="1" applyAlignment="1" applyProtection="1">
      <alignment horizontal="right" vertical="center" indent="1"/>
    </xf>
    <xf numFmtId="4" fontId="17" fillId="0" borderId="0" xfId="0" applyNumberFormat="1" applyFont="1" applyBorder="1" applyAlignment="1" applyProtection="1">
      <alignment horizontal="right" vertical="center" indent="1"/>
    </xf>
    <xf numFmtId="4" fontId="17" fillId="0" borderId="0" xfId="0" applyNumberFormat="1" applyFont="1" applyFill="1" applyBorder="1" applyAlignment="1" applyProtection="1">
      <alignment horizontal="right" vertical="center" indent="1"/>
    </xf>
    <xf numFmtId="165" fontId="19" fillId="0" borderId="0" xfId="0" applyNumberFormat="1" applyFont="1" applyFill="1" applyBorder="1" applyAlignment="1" applyProtection="1">
      <alignment horizontal="right" vertical="center" indent="1"/>
    </xf>
    <xf numFmtId="3" fontId="17" fillId="3" borderId="38" xfId="0" applyNumberFormat="1" applyFont="1" applyFill="1" applyBorder="1" applyAlignment="1" applyProtection="1">
      <alignment horizontal="right" vertical="center" indent="1"/>
      <protection locked="0"/>
    </xf>
    <xf numFmtId="4" fontId="0" fillId="0" borderId="7" xfId="0" applyNumberFormat="1" applyFont="1" applyBorder="1" applyAlignment="1" applyProtection="1">
      <alignment horizontal="right" vertical="center" indent="1"/>
    </xf>
    <xf numFmtId="4" fontId="19" fillId="0" borderId="7" xfId="0" applyNumberFormat="1" applyFont="1" applyBorder="1" applyAlignment="1" applyProtection="1">
      <alignment horizontal="right" vertical="center" indent="1"/>
    </xf>
    <xf numFmtId="4" fontId="17" fillId="3" borderId="40" xfId="0" applyNumberFormat="1" applyFont="1" applyFill="1" applyBorder="1" applyAlignment="1" applyProtection="1">
      <alignment horizontal="right" vertical="center" indent="1"/>
      <protection locked="0"/>
    </xf>
    <xf numFmtId="0" fontId="29" fillId="0" borderId="11" xfId="0" applyFont="1" applyBorder="1" applyAlignment="1" applyProtection="1">
      <alignment horizontal="right" vertical="center" indent="1"/>
    </xf>
    <xf numFmtId="0" fontId="29" fillId="0" borderId="11" xfId="0" applyFont="1" applyFill="1" applyBorder="1" applyAlignment="1" applyProtection="1">
      <alignment horizontal="right" vertical="center" indent="1"/>
    </xf>
    <xf numFmtId="0" fontId="30" fillId="0" borderId="11" xfId="0" applyFont="1" applyBorder="1" applyAlignment="1" applyProtection="1">
      <alignment horizontal="right" vertical="center" indent="1"/>
    </xf>
    <xf numFmtId="0" fontId="10" fillId="0" borderId="11" xfId="0" applyFont="1" applyBorder="1" applyAlignment="1" applyProtection="1">
      <alignment horizontal="right" vertical="center" indent="1"/>
    </xf>
    <xf numFmtId="0" fontId="34" fillId="0" borderId="11" xfId="0" applyFont="1" applyBorder="1" applyAlignment="1" applyProtection="1">
      <alignment horizontal="right" vertical="center" indent="1"/>
    </xf>
    <xf numFmtId="0" fontId="0" fillId="0" borderId="0" xfId="0" applyBorder="1" applyAlignment="1" applyProtection="1">
      <alignment horizontal="right" indent="1"/>
    </xf>
    <xf numFmtId="0" fontId="0" fillId="0" borderId="1" xfId="0" applyBorder="1" applyAlignment="1" applyProtection="1">
      <alignment horizontal="right" indent="1"/>
    </xf>
    <xf numFmtId="0" fontId="0" fillId="0" borderId="0" xfId="0" applyBorder="1" applyAlignment="1" applyProtection="1">
      <alignment horizontal="right" vertical="center"/>
    </xf>
    <xf numFmtId="0" fontId="0" fillId="0" borderId="1" xfId="0" applyBorder="1" applyAlignment="1" applyProtection="1">
      <alignment horizontal="right" vertical="center"/>
    </xf>
    <xf numFmtId="0" fontId="35" fillId="0" borderId="0" xfId="0" applyFont="1" applyAlignment="1" applyProtection="1">
      <alignment vertical="center"/>
    </xf>
    <xf numFmtId="3" fontId="36" fillId="0" borderId="5" xfId="0" applyNumberFormat="1" applyFont="1" applyBorder="1" applyAlignment="1" applyProtection="1">
      <alignment horizontal="right" indent="1"/>
    </xf>
    <xf numFmtId="3" fontId="37" fillId="0" borderId="5" xfId="0" applyNumberFormat="1" applyFont="1" applyBorder="1" applyAlignment="1" applyProtection="1">
      <alignment horizontal="right" vertical="center" indent="1"/>
    </xf>
    <xf numFmtId="0" fontId="17" fillId="0" borderId="5" xfId="0" applyFont="1" applyBorder="1" applyAlignment="1" applyProtection="1">
      <alignment horizontal="right" indent="1"/>
    </xf>
    <xf numFmtId="0" fontId="17" fillId="0" borderId="5" xfId="0" applyFont="1" applyBorder="1" applyAlignment="1" applyProtection="1">
      <alignment horizontal="right" wrapText="1" indent="1"/>
    </xf>
    <xf numFmtId="0" fontId="36" fillId="0" borderId="5" xfId="0" applyFont="1" applyBorder="1" applyAlignment="1" applyProtection="1">
      <alignment horizontal="right" wrapText="1" indent="1"/>
    </xf>
    <xf numFmtId="0" fontId="38" fillId="0" borderId="12" xfId="0" applyFont="1" applyBorder="1" applyAlignment="1" applyProtection="1">
      <alignment horizontal="left" vertical="center" indent="1"/>
    </xf>
    <xf numFmtId="0" fontId="38" fillId="0" borderId="13" xfId="0" applyFont="1" applyBorder="1" applyAlignment="1" applyProtection="1">
      <alignment horizontal="right" vertical="center" indent="1"/>
    </xf>
    <xf numFmtId="0" fontId="38" fillId="0" borderId="14" xfId="0" applyFont="1" applyBorder="1" applyAlignment="1" applyProtection="1">
      <alignment horizontal="right" vertical="center" indent="1"/>
    </xf>
    <xf numFmtId="3" fontId="37" fillId="0" borderId="6" xfId="0" applyNumberFormat="1" applyFont="1" applyBorder="1" applyAlignment="1" applyProtection="1">
      <alignment horizontal="right" vertical="center" indent="1"/>
    </xf>
    <xf numFmtId="0" fontId="17" fillId="0" borderId="15" xfId="0" applyFont="1" applyBorder="1" applyAlignment="1" applyProtection="1">
      <alignment horizontal="right" indent="1"/>
    </xf>
    <xf numFmtId="0" fontId="17" fillId="0" borderId="16" xfId="0" applyFont="1" applyBorder="1" applyAlignment="1" applyProtection="1">
      <alignment horizontal="right" indent="1"/>
    </xf>
    <xf numFmtId="0" fontId="35" fillId="0" borderId="17" xfId="0" applyFont="1" applyBorder="1" applyAlignment="1" applyProtection="1">
      <alignment horizontal="left" indent="1"/>
    </xf>
    <xf numFmtId="0" fontId="17" fillId="0" borderId="18" xfId="0" applyFont="1" applyBorder="1" applyAlignment="1" applyProtection="1">
      <alignment horizontal="right" indent="1"/>
    </xf>
    <xf numFmtId="0" fontId="17" fillId="0" borderId="18" xfId="0" applyFont="1" applyBorder="1" applyAlignment="1" applyProtection="1">
      <alignment horizontal="right" wrapText="1" indent="1"/>
    </xf>
    <xf numFmtId="0" fontId="36" fillId="0" borderId="19" xfId="0" applyFont="1" applyBorder="1" applyAlignment="1" applyProtection="1">
      <alignment horizontal="left" indent="1"/>
    </xf>
    <xf numFmtId="0" fontId="37" fillId="0" borderId="19" xfId="0" applyFont="1" applyBorder="1" applyAlignment="1" applyProtection="1">
      <alignment horizontal="left" vertical="center" indent="1"/>
    </xf>
    <xf numFmtId="0" fontId="0" fillId="0" borderId="19" xfId="0" applyBorder="1" applyAlignment="1" applyProtection="1">
      <alignment horizontal="left" indent="1"/>
    </xf>
    <xf numFmtId="0" fontId="17" fillId="0" borderId="20" xfId="0" applyFont="1" applyBorder="1" applyAlignment="1" applyProtection="1">
      <alignment horizontal="right" wrapText="1" indent="1"/>
    </xf>
    <xf numFmtId="3" fontId="38" fillId="0" borderId="21" xfId="0" applyNumberFormat="1" applyFont="1" applyBorder="1" applyAlignment="1" applyProtection="1">
      <alignment horizontal="right" vertical="center" indent="1"/>
    </xf>
    <xf numFmtId="3" fontId="38" fillId="0" borderId="22" xfId="0" applyNumberFormat="1" applyFont="1" applyBorder="1" applyAlignment="1" applyProtection="1">
      <alignment horizontal="right" vertical="center" indent="1"/>
    </xf>
    <xf numFmtId="3" fontId="38" fillId="0" borderId="23" xfId="0" applyNumberFormat="1" applyFont="1" applyBorder="1" applyAlignment="1" applyProtection="1">
      <alignment horizontal="right" vertical="center" indent="1"/>
    </xf>
    <xf numFmtId="0" fontId="37" fillId="0" borderId="24" xfId="0" applyFont="1" applyBorder="1" applyAlignment="1" applyProtection="1">
      <alignment horizontal="left" vertical="center" indent="1"/>
    </xf>
    <xf numFmtId="0" fontId="0" fillId="0" borderId="2" xfId="0" applyBorder="1" applyAlignment="1" applyProtection="1">
      <alignment horizontal="right" vertical="center"/>
    </xf>
    <xf numFmtId="0" fontId="0" fillId="0" borderId="3" xfId="0" applyBorder="1" applyAlignment="1" applyProtection="1">
      <alignment horizontal="right" vertical="center"/>
    </xf>
    <xf numFmtId="0" fontId="36" fillId="4" borderId="18" xfId="0" applyFont="1" applyFill="1" applyBorder="1" applyAlignment="1" applyProtection="1">
      <alignment horizontal="right" indent="1"/>
    </xf>
    <xf numFmtId="3" fontId="38" fillId="4" borderId="25" xfId="0" applyNumberFormat="1" applyFont="1" applyFill="1" applyBorder="1" applyAlignment="1" applyProtection="1">
      <alignment horizontal="right" vertical="center" indent="1"/>
    </xf>
    <xf numFmtId="0" fontId="17" fillId="5" borderId="18" xfId="0" applyFont="1" applyFill="1" applyBorder="1" applyAlignment="1" applyProtection="1">
      <alignment horizontal="right" wrapText="1" indent="1"/>
    </xf>
    <xf numFmtId="3" fontId="38" fillId="5" borderId="25" xfId="0" applyNumberFormat="1" applyFont="1" applyFill="1" applyBorder="1" applyAlignment="1" applyProtection="1">
      <alignment horizontal="right" vertical="center" indent="1"/>
    </xf>
    <xf numFmtId="0" fontId="36" fillId="6" borderId="18" xfId="0" applyFont="1" applyFill="1" applyBorder="1" applyAlignment="1" applyProtection="1">
      <alignment horizontal="right" wrapText="1" indent="1"/>
    </xf>
    <xf numFmtId="3" fontId="38" fillId="6" borderId="25" xfId="0" applyNumberFormat="1" applyFont="1" applyFill="1" applyBorder="1" applyAlignment="1" applyProtection="1">
      <alignment horizontal="right" vertical="center" indent="1"/>
    </xf>
    <xf numFmtId="0" fontId="17" fillId="7" borderId="26" xfId="0" applyFont="1" applyFill="1" applyBorder="1" applyAlignment="1" applyProtection="1">
      <alignment horizontal="right" wrapText="1" indent="1"/>
    </xf>
    <xf numFmtId="0" fontId="0" fillId="7" borderId="27" xfId="0" applyFill="1" applyBorder="1" applyProtection="1"/>
    <xf numFmtId="0" fontId="29" fillId="0" borderId="24" xfId="0" applyFont="1" applyBorder="1" applyAlignment="1" applyProtection="1">
      <alignment horizontal="right" indent="1"/>
    </xf>
    <xf numFmtId="0" fontId="29" fillId="0" borderId="2" xfId="0" applyFont="1" applyBorder="1" applyAlignment="1" applyProtection="1"/>
    <xf numFmtId="4" fontId="29" fillId="0" borderId="3" xfId="0" applyNumberFormat="1" applyFont="1" applyBorder="1" applyAlignment="1" applyProtection="1">
      <alignment horizontal="left" indent="1"/>
    </xf>
    <xf numFmtId="0" fontId="0" fillId="0" borderId="28" xfId="0" applyBorder="1" applyAlignment="1" applyProtection="1">
      <alignment horizontal="right" vertical="center" wrapText="1" indent="1"/>
    </xf>
    <xf numFmtId="0" fontId="0" fillId="0" borderId="28" xfId="0" applyBorder="1" applyAlignment="1" applyProtection="1">
      <alignment horizontal="right" vertical="center" indent="1"/>
    </xf>
    <xf numFmtId="0" fontId="0" fillId="0" borderId="28" xfId="0" applyFill="1" applyBorder="1" applyAlignment="1" applyProtection="1">
      <alignment horizontal="right" vertical="center" wrapText="1" indent="1"/>
    </xf>
    <xf numFmtId="0" fontId="0" fillId="0" borderId="29" xfId="0" applyFill="1" applyBorder="1" applyAlignment="1" applyProtection="1">
      <alignment horizontal="right" vertical="center" wrapText="1" indent="1"/>
    </xf>
    <xf numFmtId="0" fontId="17" fillId="0" borderId="28" xfId="0" applyFont="1" applyBorder="1" applyAlignment="1" applyProtection="1">
      <alignment horizontal="right" vertical="center" indent="1"/>
    </xf>
    <xf numFmtId="0" fontId="17" fillId="0" borderId="28" xfId="0" applyFont="1" applyBorder="1" applyAlignment="1" applyProtection="1">
      <alignment horizontal="right" vertical="center" wrapText="1" indent="1"/>
    </xf>
    <xf numFmtId="0" fontId="22" fillId="0" borderId="28" xfId="0" applyFont="1" applyBorder="1" applyAlignment="1" applyProtection="1">
      <alignment horizontal="right" vertical="center" wrapText="1" indent="1"/>
    </xf>
    <xf numFmtId="3" fontId="17" fillId="3" borderId="40" xfId="0" applyNumberFormat="1" applyFont="1" applyFill="1" applyBorder="1" applyAlignment="1" applyProtection="1">
      <alignment horizontal="right" vertical="center" indent="1"/>
      <protection locked="0"/>
    </xf>
    <xf numFmtId="0" fontId="0" fillId="0" borderId="31" xfId="0" applyBorder="1" applyAlignment="1" applyProtection="1">
      <alignment horizontal="right" vertical="center" wrapText="1" indent="1"/>
    </xf>
    <xf numFmtId="0" fontId="0" fillId="0" borderId="31" xfId="0" applyFont="1" applyBorder="1" applyAlignment="1" applyProtection="1">
      <alignment horizontal="right" vertical="center" wrapText="1" indent="1"/>
    </xf>
    <xf numFmtId="0" fontId="17" fillId="0" borderId="31" xfId="0" applyFont="1" applyBorder="1" applyAlignment="1" applyProtection="1">
      <alignment horizontal="right" vertical="center" wrapText="1" indent="1"/>
    </xf>
    <xf numFmtId="0" fontId="22" fillId="0" borderId="31" xfId="0" applyFont="1" applyBorder="1" applyAlignment="1" applyProtection="1">
      <alignment horizontal="right" vertical="center" wrapText="1" indent="1"/>
    </xf>
    <xf numFmtId="0" fontId="36" fillId="9" borderId="45" xfId="0" applyFont="1" applyFill="1" applyBorder="1" applyAlignment="1" applyProtection="1">
      <alignment horizontal="left" vertical="center" indent="1"/>
    </xf>
    <xf numFmtId="0" fontId="36" fillId="9" borderId="46" xfId="0" applyFont="1" applyFill="1" applyBorder="1" applyAlignment="1" applyProtection="1">
      <alignment horizontal="left" vertical="center" indent="1"/>
    </xf>
    <xf numFmtId="166" fontId="39" fillId="0" borderId="32" xfId="0" applyNumberFormat="1" applyFont="1" applyFill="1" applyBorder="1" applyAlignment="1" applyProtection="1">
      <alignment horizontal="right" vertical="center" indent="1"/>
    </xf>
    <xf numFmtId="0" fontId="36" fillId="0" borderId="0" xfId="0" applyFont="1" applyFill="1" applyAlignment="1" applyProtection="1">
      <alignment vertical="center"/>
    </xf>
    <xf numFmtId="0" fontId="11" fillId="0" borderId="0" xfId="0" applyFont="1" applyAlignment="1" applyProtection="1">
      <alignment horizontal="left" vertical="center" indent="1"/>
    </xf>
    <xf numFmtId="0" fontId="5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167" fontId="0" fillId="0" borderId="20" xfId="0" applyNumberFormat="1" applyFont="1" applyBorder="1" applyAlignment="1" applyProtection="1">
      <alignment horizontal="right" indent="1"/>
    </xf>
    <xf numFmtId="167" fontId="17" fillId="0" borderId="27" xfId="0" applyNumberFormat="1" applyFont="1" applyBorder="1" applyAlignment="1" applyProtection="1">
      <alignment horizontal="right" vertical="center" indent="1"/>
    </xf>
    <xf numFmtId="167" fontId="17" fillId="7" borderId="25" xfId="0" applyNumberFormat="1" applyFont="1" applyFill="1" applyBorder="1" applyAlignment="1" applyProtection="1">
      <alignment horizontal="right" vertical="center" indent="1"/>
    </xf>
    <xf numFmtId="4" fontId="17" fillId="3" borderId="39" xfId="0" applyNumberFormat="1" applyFont="1" applyFill="1" applyBorder="1" applyAlignment="1" applyProtection="1">
      <alignment horizontal="right" vertical="center" indent="1"/>
      <protection locked="0"/>
    </xf>
    <xf numFmtId="4" fontId="17" fillId="0" borderId="9" xfId="0" applyNumberFormat="1" applyFont="1" applyBorder="1" applyAlignment="1" applyProtection="1">
      <alignment horizontal="right" vertical="center" indent="1"/>
    </xf>
    <xf numFmtId="165" fontId="19" fillId="0" borderId="9" xfId="0" applyNumberFormat="1" applyFont="1" applyBorder="1" applyAlignment="1" applyProtection="1">
      <alignment horizontal="right" vertical="center" indent="1"/>
    </xf>
    <xf numFmtId="4" fontId="36" fillId="9" borderId="46" xfId="0" applyNumberFormat="1" applyFont="1" applyFill="1" applyBorder="1" applyAlignment="1" applyProtection="1">
      <alignment horizontal="right" vertical="center" indent="1"/>
    </xf>
    <xf numFmtId="0" fontId="36" fillId="9" borderId="46" xfId="0" applyFont="1" applyFill="1" applyBorder="1" applyAlignment="1" applyProtection="1">
      <alignment horizontal="right" vertical="center" indent="1"/>
    </xf>
    <xf numFmtId="3" fontId="36" fillId="9" borderId="46" xfId="0" applyNumberFormat="1" applyFont="1" applyFill="1" applyBorder="1" applyAlignment="1" applyProtection="1">
      <alignment horizontal="right" vertical="center" indent="1"/>
    </xf>
    <xf numFmtId="0" fontId="40" fillId="0" borderId="0" xfId="0" applyFont="1" applyAlignment="1" applyProtection="1">
      <alignment horizontal="left" vertical="center" indent="1"/>
    </xf>
    <xf numFmtId="0" fontId="40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0" fontId="3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indent="1"/>
    </xf>
    <xf numFmtId="0" fontId="17" fillId="0" borderId="0" xfId="0" applyFont="1" applyAlignment="1" applyProtection="1">
      <alignment horizontal="left" indent="1"/>
    </xf>
    <xf numFmtId="0" fontId="39" fillId="0" borderId="0" xfId="0" applyFont="1" applyProtection="1"/>
    <xf numFmtId="0" fontId="17" fillId="0" borderId="15" xfId="0" applyFont="1" applyBorder="1" applyAlignment="1" applyProtection="1">
      <alignment horizontal="left" vertical="center" indent="1"/>
    </xf>
    <xf numFmtId="0" fontId="17" fillId="0" borderId="17" xfId="0" applyFont="1" applyBorder="1" applyAlignment="1" applyProtection="1">
      <alignment horizontal="left" vertical="center" indent="1"/>
    </xf>
    <xf numFmtId="0" fontId="17" fillId="3" borderId="33" xfId="0" applyFont="1" applyFill="1" applyBorder="1" applyAlignment="1" applyProtection="1">
      <alignment horizontal="right" vertical="center" indent="1"/>
    </xf>
    <xf numFmtId="0" fontId="0" fillId="10" borderId="33" xfId="0" applyFill="1" applyBorder="1" applyAlignment="1" applyProtection="1">
      <alignment horizontal="right" indent="1"/>
    </xf>
    <xf numFmtId="0" fontId="29" fillId="0" borderId="24" xfId="0" applyFont="1" applyBorder="1" applyAlignment="1" applyProtection="1">
      <alignment horizontal="left" vertical="center" indent="1"/>
    </xf>
    <xf numFmtId="0" fontId="29" fillId="0" borderId="3" xfId="0" applyFont="1" applyBorder="1" applyAlignment="1" applyProtection="1">
      <alignment horizontal="left" vertical="center" indent="1"/>
    </xf>
    <xf numFmtId="0" fontId="30" fillId="3" borderId="34" xfId="0" applyFont="1" applyFill="1" applyBorder="1" applyAlignment="1" applyProtection="1">
      <alignment horizontal="right" vertical="center" indent="1"/>
    </xf>
    <xf numFmtId="0" fontId="29" fillId="0" borderId="11" xfId="0" applyFont="1" applyFill="1" applyBorder="1" applyAlignment="1" applyProtection="1">
      <alignment horizontal="right" vertical="center" wrapText="1" indent="1"/>
    </xf>
    <xf numFmtId="0" fontId="29" fillId="10" borderId="34" xfId="0" applyFont="1" applyFill="1" applyBorder="1" applyAlignment="1" applyProtection="1">
      <alignment horizontal="right" indent="1"/>
    </xf>
    <xf numFmtId="0" fontId="39" fillId="0" borderId="35" xfId="0" applyFont="1" applyBorder="1" applyAlignment="1" applyProtection="1">
      <alignment horizontal="right" indent="1"/>
    </xf>
    <xf numFmtId="0" fontId="29" fillId="0" borderId="0" xfId="0" applyFont="1" applyProtection="1"/>
    <xf numFmtId="0" fontId="0" fillId="11" borderId="47" xfId="0" applyFill="1" applyBorder="1" applyAlignment="1" applyProtection="1">
      <alignment horizontal="left" indent="1"/>
    </xf>
    <xf numFmtId="0" fontId="0" fillId="10" borderId="0" xfId="0" applyFill="1" applyBorder="1" applyAlignment="1" applyProtection="1">
      <alignment horizontal="right" indent="1"/>
    </xf>
    <xf numFmtId="0" fontId="0" fillId="11" borderId="48" xfId="0" applyFill="1" applyBorder="1" applyAlignment="1" applyProtection="1">
      <alignment horizontal="left" indent="1"/>
    </xf>
    <xf numFmtId="0" fontId="0" fillId="11" borderId="49" xfId="0" applyFill="1" applyBorder="1" applyAlignment="1" applyProtection="1">
      <alignment horizontal="left" indent="1"/>
    </xf>
    <xf numFmtId="0" fontId="0" fillId="10" borderId="2" xfId="0" applyFill="1" applyBorder="1" applyAlignment="1" applyProtection="1">
      <alignment horizontal="right" indent="1"/>
    </xf>
    <xf numFmtId="0" fontId="0" fillId="12" borderId="47" xfId="0" applyFill="1" applyBorder="1" applyAlignment="1" applyProtection="1">
      <alignment horizontal="left" indent="1"/>
    </xf>
    <xf numFmtId="0" fontId="0" fillId="12" borderId="48" xfId="0" applyFill="1" applyBorder="1" applyAlignment="1" applyProtection="1">
      <alignment horizontal="left" indent="1"/>
    </xf>
    <xf numFmtId="0" fontId="0" fillId="12" borderId="49" xfId="0" applyFill="1" applyBorder="1" applyAlignment="1" applyProtection="1">
      <alignment horizontal="left" indent="1"/>
    </xf>
    <xf numFmtId="0" fontId="0" fillId="13" borderId="47" xfId="0" applyFill="1" applyBorder="1" applyAlignment="1" applyProtection="1">
      <alignment horizontal="left" indent="1"/>
    </xf>
    <xf numFmtId="0" fontId="0" fillId="10" borderId="7" xfId="0" applyFill="1" applyBorder="1" applyAlignment="1" applyProtection="1">
      <alignment horizontal="right" indent="1"/>
    </xf>
    <xf numFmtId="0" fontId="0" fillId="13" borderId="48" xfId="0" applyFill="1" applyBorder="1" applyAlignment="1" applyProtection="1">
      <alignment horizontal="left" indent="1"/>
    </xf>
    <xf numFmtId="0" fontId="0" fillId="13" borderId="49" xfId="0" applyFill="1" applyBorder="1" applyAlignment="1" applyProtection="1">
      <alignment horizontal="left" indent="1"/>
    </xf>
    <xf numFmtId="0" fontId="0" fillId="10" borderId="9" xfId="0" applyFill="1" applyBorder="1" applyAlignment="1" applyProtection="1">
      <alignment horizontal="right" indent="1"/>
    </xf>
    <xf numFmtId="0" fontId="0" fillId="0" borderId="2" xfId="0" applyBorder="1" applyAlignment="1" applyProtection="1">
      <alignment horizontal="right" indent="1"/>
    </xf>
    <xf numFmtId="0" fontId="0" fillId="0" borderId="0" xfId="0" applyFill="1" applyAlignment="1" applyProtection="1">
      <alignment horizontal="left" indent="1"/>
    </xf>
    <xf numFmtId="0" fontId="0" fillId="0" borderId="0" xfId="0" applyFill="1" applyBorder="1" applyAlignment="1" applyProtection="1">
      <alignment horizontal="right" indent="1"/>
    </xf>
    <xf numFmtId="4" fontId="0" fillId="0" borderId="0" xfId="0" applyNumberFormat="1" applyFill="1" applyBorder="1" applyAlignment="1" applyProtection="1">
      <alignment horizontal="right" vertical="center" indent="1"/>
    </xf>
    <xf numFmtId="3" fontId="0" fillId="0" borderId="0" xfId="0" applyNumberFormat="1" applyFill="1" applyBorder="1" applyAlignment="1" applyProtection="1">
      <alignment horizontal="right" vertical="center" indent="1"/>
    </xf>
    <xf numFmtId="0" fontId="0" fillId="0" borderId="0" xfId="0" applyFill="1" applyAlignment="1" applyProtection="1">
      <alignment horizontal="right" indent="1"/>
    </xf>
    <xf numFmtId="164" fontId="22" fillId="0" borderId="0" xfId="0" applyNumberFormat="1" applyFont="1" applyFill="1" applyBorder="1" applyAlignment="1" applyProtection="1">
      <alignment horizontal="right" vertical="center" indent="1"/>
    </xf>
    <xf numFmtId="166" fontId="39" fillId="0" borderId="0" xfId="0" applyNumberFormat="1" applyFont="1" applyFill="1" applyAlignment="1" applyProtection="1">
      <alignment horizontal="right" indent="1"/>
    </xf>
    <xf numFmtId="0" fontId="0" fillId="0" borderId="0" xfId="0" applyFill="1" applyProtection="1"/>
    <xf numFmtId="0" fontId="0" fillId="0" borderId="0" xfId="0" applyAlignment="1" applyProtection="1">
      <alignment horizontal="right" indent="1"/>
    </xf>
    <xf numFmtId="166" fontId="39" fillId="0" borderId="0" xfId="0" applyNumberFormat="1" applyFont="1" applyAlignment="1" applyProtection="1">
      <alignment horizontal="right" indent="1"/>
    </xf>
    <xf numFmtId="0" fontId="17" fillId="3" borderId="16" xfId="0" applyFont="1" applyFill="1" applyBorder="1" applyAlignment="1" applyProtection="1">
      <alignment horizontal="right" vertical="center" indent="1"/>
    </xf>
    <xf numFmtId="0" fontId="0" fillId="0" borderId="16" xfId="0" applyBorder="1" applyAlignment="1" applyProtection="1">
      <alignment horizontal="right" indent="1"/>
    </xf>
    <xf numFmtId="166" fontId="39" fillId="0" borderId="36" xfId="0" applyNumberFormat="1" applyFont="1" applyBorder="1" applyAlignment="1" applyProtection="1">
      <alignment horizontal="right" indent="1"/>
    </xf>
    <xf numFmtId="0" fontId="30" fillId="3" borderId="11" xfId="0" applyFont="1" applyFill="1" applyBorder="1" applyAlignment="1" applyProtection="1">
      <alignment horizontal="right" vertical="center" indent="1"/>
    </xf>
    <xf numFmtId="166" fontId="39" fillId="0" borderId="37" xfId="0" applyNumberFormat="1" applyFont="1" applyBorder="1" applyAlignment="1" applyProtection="1">
      <alignment horizontal="right" vertical="center" indent="1"/>
    </xf>
    <xf numFmtId="0" fontId="29" fillId="0" borderId="0" xfId="0" applyFont="1" applyAlignment="1" applyProtection="1">
      <alignment horizontal="center" vertical="center"/>
    </xf>
    <xf numFmtId="0" fontId="0" fillId="14" borderId="48" xfId="0" applyFill="1" applyBorder="1" applyAlignment="1" applyProtection="1">
      <alignment horizontal="left" indent="1"/>
    </xf>
    <xf numFmtId="0" fontId="17" fillId="0" borderId="0" xfId="0" applyFont="1" applyAlignment="1" applyProtection="1">
      <alignment horizontal="right" indent="1"/>
    </xf>
    <xf numFmtId="0" fontId="31" fillId="0" borderId="0" xfId="0" applyFont="1" applyAlignment="1" applyProtection="1">
      <alignment horizontal="right" indent="1"/>
    </xf>
    <xf numFmtId="0" fontId="39" fillId="0" borderId="0" xfId="0" applyFont="1" applyAlignment="1" applyProtection="1">
      <alignment horizontal="right" indent="1"/>
    </xf>
    <xf numFmtId="0" fontId="0" fillId="0" borderId="0" xfId="0" applyAlignment="1" applyProtection="1">
      <alignment horizontal="right" vertical="center"/>
    </xf>
    <xf numFmtId="3" fontId="0" fillId="0" borderId="0" xfId="0" applyNumberFormat="1" applyAlignment="1" applyProtection="1">
      <alignment horizontal="right" vertical="center"/>
    </xf>
    <xf numFmtId="0" fontId="39" fillId="0" borderId="0" xfId="0" applyFont="1" applyAlignment="1" applyProtection="1">
      <alignment horizontal="right" vertical="center"/>
    </xf>
    <xf numFmtId="0" fontId="38" fillId="0" borderId="0" xfId="0" applyFont="1" applyAlignment="1" applyProtection="1">
      <alignment horizontal="right" vertical="center" indent="1"/>
    </xf>
    <xf numFmtId="0" fontId="41" fillId="0" borderId="0" xfId="0" applyFont="1" applyAlignment="1" applyProtection="1">
      <alignment horizontal="right" vertical="center" indent="1"/>
    </xf>
    <xf numFmtId="4" fontId="0" fillId="11" borderId="40" xfId="0" applyNumberFormat="1" applyFill="1" applyBorder="1" applyAlignment="1" applyProtection="1">
      <alignment horizontal="right" vertical="center" indent="1"/>
    </xf>
    <xf numFmtId="4" fontId="0" fillId="11" borderId="43" xfId="0" applyNumberFormat="1" applyFill="1" applyBorder="1" applyAlignment="1" applyProtection="1">
      <alignment horizontal="right" vertical="center" indent="1"/>
    </xf>
    <xf numFmtId="4" fontId="0" fillId="11" borderId="38" xfId="0" applyNumberFormat="1" applyFill="1" applyBorder="1" applyAlignment="1" applyProtection="1">
      <alignment horizontal="right" vertical="center" indent="1"/>
    </xf>
    <xf numFmtId="4" fontId="0" fillId="11" borderId="41" xfId="0" applyNumberFormat="1" applyFill="1" applyBorder="1" applyAlignment="1" applyProtection="1">
      <alignment horizontal="right" vertical="center" indent="1"/>
    </xf>
    <xf numFmtId="4" fontId="0" fillId="11" borderId="39" xfId="0" applyNumberFormat="1" applyFill="1" applyBorder="1" applyAlignment="1" applyProtection="1">
      <alignment horizontal="right" vertical="center" indent="1"/>
    </xf>
    <xf numFmtId="4" fontId="0" fillId="11" borderId="42" xfId="0" applyNumberFormat="1" applyFill="1" applyBorder="1" applyAlignment="1" applyProtection="1">
      <alignment horizontal="right" vertical="center" indent="1"/>
    </xf>
    <xf numFmtId="164" fontId="22" fillId="11" borderId="50" xfId="0" applyNumberFormat="1" applyFont="1" applyFill="1" applyBorder="1" applyAlignment="1" applyProtection="1">
      <alignment horizontal="right" vertical="center" indent="1"/>
    </xf>
    <xf numFmtId="164" fontId="22" fillId="11" borderId="39" xfId="0" applyNumberFormat="1" applyFont="1" applyFill="1" applyBorder="1" applyAlignment="1" applyProtection="1">
      <alignment horizontal="right" vertical="center" indent="1"/>
    </xf>
    <xf numFmtId="4" fontId="0" fillId="12" borderId="40" xfId="0" applyNumberFormat="1" applyFill="1" applyBorder="1" applyAlignment="1" applyProtection="1">
      <alignment horizontal="right" vertical="center" indent="1"/>
    </xf>
    <xf numFmtId="4" fontId="0" fillId="12" borderId="43" xfId="0" applyNumberFormat="1" applyFill="1" applyBorder="1" applyAlignment="1" applyProtection="1">
      <alignment horizontal="right" vertical="center" indent="1"/>
    </xf>
    <xf numFmtId="4" fontId="0" fillId="12" borderId="38" xfId="0" applyNumberFormat="1" applyFill="1" applyBorder="1" applyAlignment="1" applyProtection="1">
      <alignment horizontal="right" vertical="center" indent="1"/>
    </xf>
    <xf numFmtId="4" fontId="0" fillId="12" borderId="41" xfId="0" applyNumberFormat="1" applyFill="1" applyBorder="1" applyAlignment="1" applyProtection="1">
      <alignment horizontal="right" vertical="center" indent="1"/>
    </xf>
    <xf numFmtId="4" fontId="0" fillId="12" borderId="39" xfId="0" applyNumberFormat="1" applyFill="1" applyBorder="1" applyAlignment="1" applyProtection="1">
      <alignment horizontal="right" vertical="center" indent="1"/>
    </xf>
    <xf numFmtId="4" fontId="0" fillId="12" borderId="42" xfId="0" applyNumberFormat="1" applyFill="1" applyBorder="1" applyAlignment="1" applyProtection="1">
      <alignment horizontal="right" vertical="center" indent="1"/>
    </xf>
    <xf numFmtId="164" fontId="22" fillId="12" borderId="50" xfId="0" applyNumberFormat="1" applyFont="1" applyFill="1" applyBorder="1" applyAlignment="1" applyProtection="1">
      <alignment horizontal="right" vertical="center" indent="1"/>
    </xf>
    <xf numFmtId="164" fontId="22" fillId="12" borderId="39" xfId="0" applyNumberFormat="1" applyFont="1" applyFill="1" applyBorder="1" applyAlignment="1" applyProtection="1">
      <alignment horizontal="right" vertical="center" indent="1"/>
    </xf>
    <xf numFmtId="4" fontId="0" fillId="13" borderId="51" xfId="0" applyNumberFormat="1" applyFill="1" applyBorder="1" applyAlignment="1" applyProtection="1">
      <alignment horizontal="right" vertical="center" indent="1"/>
    </xf>
    <xf numFmtId="3" fontId="0" fillId="13" borderId="40" xfId="0" applyNumberFormat="1" applyFill="1" applyBorder="1" applyAlignment="1" applyProtection="1">
      <alignment horizontal="right" vertical="center" indent="1"/>
    </xf>
    <xf numFmtId="4" fontId="0" fillId="13" borderId="52" xfId="0" applyNumberFormat="1" applyFill="1" applyBorder="1" applyAlignment="1" applyProtection="1">
      <alignment horizontal="right" vertical="center" indent="1"/>
    </xf>
    <xf numFmtId="3" fontId="0" fillId="13" borderId="38" xfId="0" applyNumberFormat="1" applyFill="1" applyBorder="1" applyAlignment="1" applyProtection="1">
      <alignment horizontal="right" vertical="center" indent="1"/>
    </xf>
    <xf numFmtId="4" fontId="0" fillId="13" borderId="53" xfId="0" applyNumberFormat="1" applyFill="1" applyBorder="1" applyAlignment="1" applyProtection="1">
      <alignment horizontal="right" vertical="center" indent="1"/>
    </xf>
    <xf numFmtId="4" fontId="0" fillId="13" borderId="54" xfId="0" applyNumberFormat="1" applyFill="1" applyBorder="1" applyAlignment="1" applyProtection="1">
      <alignment horizontal="right" vertical="center" indent="1"/>
    </xf>
    <xf numFmtId="3" fontId="0" fillId="13" borderId="39" xfId="0" applyNumberFormat="1" applyFill="1" applyBorder="1" applyAlignment="1" applyProtection="1">
      <alignment horizontal="right" vertical="center" indent="1"/>
    </xf>
    <xf numFmtId="4" fontId="0" fillId="13" borderId="40" xfId="0" applyNumberFormat="1" applyFill="1" applyBorder="1" applyAlignment="1" applyProtection="1">
      <alignment horizontal="right" vertical="center" indent="1"/>
    </xf>
    <xf numFmtId="4" fontId="0" fillId="13" borderId="38" xfId="0" applyNumberFormat="1" applyFill="1" applyBorder="1" applyAlignment="1" applyProtection="1">
      <alignment horizontal="right" vertical="center" indent="1"/>
    </xf>
    <xf numFmtId="4" fontId="0" fillId="13" borderId="39" xfId="0" applyNumberFormat="1" applyFill="1" applyBorder="1" applyAlignment="1" applyProtection="1">
      <alignment horizontal="right" vertical="center" indent="1"/>
    </xf>
    <xf numFmtId="4" fontId="0" fillId="13" borderId="41" xfId="0" applyNumberFormat="1" applyFill="1" applyBorder="1" applyAlignment="1" applyProtection="1">
      <alignment horizontal="right" vertical="center" indent="1"/>
    </xf>
    <xf numFmtId="4" fontId="0" fillId="13" borderId="55" xfId="0" applyNumberFormat="1" applyFill="1" applyBorder="1" applyAlignment="1" applyProtection="1">
      <alignment horizontal="right" vertical="center" indent="1"/>
    </xf>
    <xf numFmtId="4" fontId="0" fillId="13" borderId="56" xfId="0" applyNumberFormat="1" applyFill="1" applyBorder="1" applyAlignment="1" applyProtection="1">
      <alignment horizontal="right" vertical="center" indent="1"/>
    </xf>
    <xf numFmtId="164" fontId="22" fillId="13" borderId="50" xfId="0" applyNumberFormat="1" applyFont="1" applyFill="1" applyBorder="1" applyAlignment="1" applyProtection="1">
      <alignment horizontal="right" vertical="center" indent="1"/>
    </xf>
    <xf numFmtId="164" fontId="22" fillId="13" borderId="39" xfId="0" applyNumberFormat="1" applyFont="1" applyFill="1" applyBorder="1" applyAlignment="1" applyProtection="1">
      <alignment horizontal="right" vertical="center" indent="1"/>
    </xf>
    <xf numFmtId="3" fontId="0" fillId="14" borderId="40" xfId="0" applyNumberFormat="1" applyFill="1" applyBorder="1" applyAlignment="1" applyProtection="1">
      <alignment horizontal="right" vertical="center" indent="1"/>
    </xf>
    <xf numFmtId="4" fontId="0" fillId="14" borderId="40" xfId="0" applyNumberFormat="1" applyFill="1" applyBorder="1" applyAlignment="1" applyProtection="1">
      <alignment horizontal="right" vertical="center" indent="1"/>
    </xf>
    <xf numFmtId="4" fontId="0" fillId="14" borderId="38" xfId="0" applyNumberFormat="1" applyFill="1" applyBorder="1" applyAlignment="1" applyProtection="1">
      <alignment horizontal="right" vertical="center" indent="1"/>
    </xf>
    <xf numFmtId="164" fontId="22" fillId="14" borderId="50" xfId="0" applyNumberFormat="1" applyFont="1" applyFill="1" applyBorder="1" applyAlignment="1" applyProtection="1">
      <alignment horizontal="right" vertical="center" indent="1"/>
    </xf>
    <xf numFmtId="164" fontId="22" fillId="14" borderId="39" xfId="0" applyNumberFormat="1" applyFont="1" applyFill="1" applyBorder="1" applyAlignment="1" applyProtection="1">
      <alignment horizontal="right" vertical="center" indent="1"/>
    </xf>
    <xf numFmtId="4" fontId="22" fillId="14" borderId="39" xfId="0" applyNumberFormat="1" applyFont="1" applyFill="1" applyBorder="1" applyAlignment="1" applyProtection="1">
      <alignment horizontal="right" vertical="center" indent="1"/>
    </xf>
    <xf numFmtId="0" fontId="42" fillId="0" borderId="0" xfId="0" applyFont="1" applyAlignment="1" applyProtection="1">
      <alignment horizontal="left" vertical="center" indent="1"/>
    </xf>
    <xf numFmtId="0" fontId="43" fillId="0" borderId="0" xfId="0" applyFont="1" applyAlignment="1" applyProtection="1">
      <alignment horizontal="left" indent="1"/>
    </xf>
    <xf numFmtId="0" fontId="44" fillId="0" borderId="0" xfId="0" applyFont="1" applyAlignment="1" applyProtection="1">
      <alignment horizontal="left" vertical="center" indent="1"/>
    </xf>
    <xf numFmtId="0" fontId="0" fillId="13" borderId="0" xfId="0" applyFill="1" applyProtection="1"/>
    <xf numFmtId="0" fontId="45" fillId="13" borderId="0" xfId="0" applyFont="1" applyFill="1" applyAlignment="1" applyProtection="1">
      <alignment vertical="center"/>
    </xf>
    <xf numFmtId="0" fontId="17" fillId="13" borderId="0" xfId="0" applyFont="1" applyFill="1" applyProtection="1"/>
    <xf numFmtId="0" fontId="46" fillId="0" borderId="0" xfId="0" applyFont="1" applyAlignment="1" applyProtection="1">
      <alignment horizontal="center" vertical="center"/>
    </xf>
    <xf numFmtId="0" fontId="18" fillId="0" borderId="0" xfId="0" applyFont="1" applyFill="1" applyProtection="1"/>
    <xf numFmtId="0" fontId="17" fillId="0" borderId="0" xfId="0" applyFont="1" applyFill="1" applyAlignment="1" applyProtection="1">
      <alignment horizontal="center" vertical="center"/>
    </xf>
    <xf numFmtId="0" fontId="49" fillId="0" borderId="0" xfId="0" applyFont="1" applyAlignment="1" applyProtection="1">
      <alignment horizontal="center" vertical="center"/>
    </xf>
    <xf numFmtId="0" fontId="51" fillId="9" borderId="28" xfId="0" applyFont="1" applyFill="1" applyBorder="1" applyAlignment="1" applyProtection="1">
      <alignment horizontal="right" vertical="center" wrapText="1" indent="1"/>
    </xf>
    <xf numFmtId="0" fontId="52" fillId="0" borderId="11" xfId="0" applyFont="1" applyBorder="1" applyAlignment="1" applyProtection="1">
      <alignment horizontal="right" vertical="center" indent="1"/>
    </xf>
    <xf numFmtId="165" fontId="51" fillId="0" borderId="7" xfId="0" applyNumberFormat="1" applyFont="1" applyBorder="1" applyAlignment="1" applyProtection="1">
      <alignment horizontal="right" vertical="center" indent="1"/>
    </xf>
    <xf numFmtId="165" fontId="51" fillId="0" borderId="9" xfId="0" applyNumberFormat="1" applyFont="1" applyBorder="1" applyAlignment="1" applyProtection="1">
      <alignment horizontal="right" vertical="center" indent="1"/>
    </xf>
    <xf numFmtId="0" fontId="53" fillId="0" borderId="30" xfId="0" applyFont="1" applyBorder="1" applyAlignment="1" applyProtection="1">
      <alignment horizontal="right" vertical="center" wrapText="1" indent="1"/>
    </xf>
    <xf numFmtId="0" fontId="51" fillId="9" borderId="31" xfId="0" applyFont="1" applyFill="1" applyBorder="1" applyAlignment="1" applyProtection="1">
      <alignment horizontal="right" vertical="center" wrapText="1" indent="1"/>
    </xf>
    <xf numFmtId="4" fontId="51" fillId="0" borderId="7" xfId="0" applyNumberFormat="1" applyFont="1" applyBorder="1" applyAlignment="1" applyProtection="1">
      <alignment horizontal="right" vertical="center" indent="1"/>
    </xf>
    <xf numFmtId="166" fontId="53" fillId="0" borderId="20" xfId="0" applyNumberFormat="1" applyFont="1" applyBorder="1" applyAlignment="1" applyProtection="1">
      <alignment horizontal="right" vertical="center" indent="1"/>
    </xf>
    <xf numFmtId="166" fontId="53" fillId="0" borderId="27" xfId="0" applyNumberFormat="1" applyFont="1" applyBorder="1" applyAlignment="1" applyProtection="1">
      <alignment horizontal="right" vertical="center" indent="1"/>
    </xf>
    <xf numFmtId="3" fontId="51" fillId="8" borderId="46" xfId="0" applyNumberFormat="1" applyFont="1" applyFill="1" applyBorder="1" applyAlignment="1" applyProtection="1">
      <alignment horizontal="right" vertical="center" indent="1"/>
    </xf>
    <xf numFmtId="0" fontId="0" fillId="14" borderId="62" xfId="0" applyFill="1" applyBorder="1" applyAlignment="1" applyProtection="1">
      <alignment horizontal="left" indent="1"/>
    </xf>
    <xf numFmtId="3" fontId="17" fillId="3" borderId="63" xfId="0" applyNumberFormat="1" applyFont="1" applyFill="1" applyBorder="1" applyAlignment="1" applyProtection="1">
      <alignment horizontal="right" vertical="center" indent="1"/>
      <protection locked="0"/>
    </xf>
    <xf numFmtId="4" fontId="0" fillId="14" borderId="63" xfId="0" applyNumberFormat="1" applyFill="1" applyBorder="1" applyAlignment="1" applyProtection="1">
      <alignment horizontal="right" vertical="center" indent="1"/>
    </xf>
    <xf numFmtId="4" fontId="22" fillId="14" borderId="63" xfId="0" applyNumberFormat="1" applyFont="1" applyFill="1" applyBorder="1" applyAlignment="1" applyProtection="1">
      <alignment horizontal="right" vertical="center" indent="1"/>
    </xf>
    <xf numFmtId="0" fontId="36" fillId="9" borderId="21" xfId="0" applyFont="1" applyFill="1" applyBorder="1" applyAlignment="1" applyProtection="1">
      <alignment horizontal="left" vertical="center" indent="1"/>
    </xf>
    <xf numFmtId="0" fontId="36" fillId="9" borderId="22" xfId="0" applyFont="1" applyFill="1" applyBorder="1" applyAlignment="1" applyProtection="1">
      <alignment horizontal="left" vertical="center" indent="1"/>
    </xf>
    <xf numFmtId="4" fontId="36" fillId="9" borderId="64" xfId="0" applyNumberFormat="1" applyFont="1" applyFill="1" applyBorder="1" applyAlignment="1" applyProtection="1">
      <alignment horizontal="right" vertical="center" indent="1"/>
    </xf>
    <xf numFmtId="0" fontId="36" fillId="9" borderId="64" xfId="0" applyFont="1" applyFill="1" applyBorder="1" applyAlignment="1" applyProtection="1">
      <alignment horizontal="right" vertical="center" indent="1"/>
    </xf>
    <xf numFmtId="3" fontId="36" fillId="9" borderId="64" xfId="0" applyNumberFormat="1" applyFont="1" applyFill="1" applyBorder="1" applyAlignment="1" applyProtection="1">
      <alignment horizontal="right" vertical="center" indent="1"/>
    </xf>
    <xf numFmtId="3" fontId="51" fillId="8" borderId="64" xfId="0" applyNumberFormat="1" applyFont="1" applyFill="1" applyBorder="1" applyAlignment="1" applyProtection="1">
      <alignment horizontal="right" vertical="center" indent="1"/>
    </xf>
    <xf numFmtId="166" fontId="39" fillId="0" borderId="23" xfId="0" applyNumberFormat="1" applyFont="1" applyFill="1" applyBorder="1" applyAlignment="1" applyProtection="1">
      <alignment horizontal="right" vertical="center" indent="1"/>
    </xf>
    <xf numFmtId="0" fontId="0" fillId="4" borderId="6" xfId="0" applyFill="1" applyBorder="1" applyAlignment="1" applyProtection="1">
      <alignment horizontal="right" indent="1"/>
    </xf>
    <xf numFmtId="0" fontId="0" fillId="0" borderId="6" xfId="0" applyFill="1" applyBorder="1" applyAlignment="1" applyProtection="1">
      <alignment horizontal="right" indent="1"/>
    </xf>
    <xf numFmtId="0" fontId="0" fillId="5" borderId="6" xfId="0" applyFill="1" applyBorder="1" applyAlignment="1" applyProtection="1">
      <alignment horizontal="right" indent="1"/>
    </xf>
    <xf numFmtId="0" fontId="0" fillId="6" borderId="6" xfId="0" applyFill="1" applyBorder="1" applyAlignment="1" applyProtection="1">
      <alignment horizontal="right" indent="1"/>
    </xf>
    <xf numFmtId="0" fontId="48" fillId="0" borderId="2" xfId="0" applyFont="1" applyBorder="1" applyAlignment="1" applyProtection="1">
      <alignment horizontal="center"/>
    </xf>
    <xf numFmtId="0" fontId="36" fillId="4" borderId="8" xfId="0" applyFont="1" applyFill="1" applyBorder="1" applyAlignment="1" applyProtection="1">
      <alignment horizontal="center" vertical="center"/>
      <protection locked="0"/>
    </xf>
    <xf numFmtId="0" fontId="36" fillId="4" borderId="10" xfId="0" applyFont="1" applyFill="1" applyBorder="1" applyAlignment="1" applyProtection="1">
      <alignment horizontal="center" vertical="center"/>
      <protection locked="0"/>
    </xf>
    <xf numFmtId="0" fontId="36" fillId="4" borderId="4" xfId="0" applyFont="1" applyFill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right" vertical="center" indent="1"/>
    </xf>
    <xf numFmtId="0" fontId="17" fillId="0" borderId="57" xfId="0" applyFont="1" applyBorder="1" applyAlignment="1" applyProtection="1">
      <alignment horizontal="right" vertical="center" indent="1"/>
    </xf>
    <xf numFmtId="0" fontId="47" fillId="0" borderId="0" xfId="0" applyFont="1" applyBorder="1" applyAlignment="1" applyProtection="1">
      <alignment horizontal="center" vertical="center"/>
    </xf>
    <xf numFmtId="0" fontId="47" fillId="0" borderId="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right" vertical="center" indent="1"/>
    </xf>
    <xf numFmtId="0" fontId="17" fillId="0" borderId="58" xfId="0" applyFont="1" applyBorder="1" applyAlignment="1" applyProtection="1">
      <alignment horizontal="right" vertical="center" indent="1"/>
    </xf>
    <xf numFmtId="0" fontId="17" fillId="15" borderId="59" xfId="0" applyFont="1" applyFill="1" applyBorder="1" applyAlignment="1" applyProtection="1">
      <alignment horizontal="center" vertical="center" textRotation="90"/>
    </xf>
    <xf numFmtId="0" fontId="17" fillId="15" borderId="60" xfId="0" applyFont="1" applyFill="1" applyBorder="1" applyAlignment="1" applyProtection="1">
      <alignment horizontal="center" vertical="center" textRotation="90"/>
    </xf>
    <xf numFmtId="0" fontId="17" fillId="15" borderId="61" xfId="0" applyFont="1" applyFill="1" applyBorder="1" applyAlignment="1" applyProtection="1">
      <alignment horizontal="center" vertical="center" textRotation="90"/>
    </xf>
    <xf numFmtId="0" fontId="17" fillId="16" borderId="59" xfId="0" applyFont="1" applyFill="1" applyBorder="1" applyAlignment="1" applyProtection="1">
      <alignment horizontal="center" vertical="center" textRotation="90"/>
    </xf>
    <xf numFmtId="0" fontId="17" fillId="16" borderId="60" xfId="0" applyFont="1" applyFill="1" applyBorder="1" applyAlignment="1" applyProtection="1">
      <alignment horizontal="center" vertical="center" textRotation="90"/>
    </xf>
    <xf numFmtId="0" fontId="17" fillId="16" borderId="61" xfId="0" applyFont="1" applyFill="1" applyBorder="1" applyAlignment="1" applyProtection="1">
      <alignment horizontal="center" vertical="center" textRotation="90"/>
    </xf>
    <xf numFmtId="0" fontId="17" fillId="17" borderId="59" xfId="0" applyFont="1" applyFill="1" applyBorder="1" applyAlignment="1" applyProtection="1">
      <alignment horizontal="center" vertical="center" textRotation="90"/>
    </xf>
    <xf numFmtId="0" fontId="17" fillId="17" borderId="60" xfId="0" applyFont="1" applyFill="1" applyBorder="1" applyAlignment="1" applyProtection="1">
      <alignment horizontal="center" vertical="center" textRotation="90"/>
    </xf>
    <xf numFmtId="0" fontId="17" fillId="17" borderId="61" xfId="0" applyFont="1" applyFill="1" applyBorder="1" applyAlignment="1" applyProtection="1">
      <alignment horizontal="center" vertical="center" textRotation="90"/>
    </xf>
    <xf numFmtId="0" fontId="17" fillId="18" borderId="1" xfId="0" applyFont="1" applyFill="1" applyBorder="1" applyAlignment="1" applyProtection="1">
      <alignment horizontal="center" vertical="center" textRotation="90"/>
    </xf>
    <xf numFmtId="0" fontId="55" fillId="0" borderId="0" xfId="0" applyFont="1" applyAlignment="1" applyProtection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O30"/>
  <sheetViews>
    <sheetView showGridLines="0" tabSelected="1" zoomScale="90" zoomScaleNormal="90" workbookViewId="0">
      <pane xSplit="2" ySplit="7" topLeftCell="C8" activePane="bottomRight" state="frozen"/>
      <selection activeCell="C24" sqref="C24"/>
      <selection pane="topRight" activeCell="C24" sqref="C24"/>
      <selection pane="bottomLeft" activeCell="C24" sqref="C24"/>
      <selection pane="bottomRight" activeCell="AG10" sqref="AG10"/>
    </sheetView>
  </sheetViews>
  <sheetFormatPr baseColWidth="10" defaultColWidth="11" defaultRowHeight="13.8" x14ac:dyDescent="0.25"/>
  <cols>
    <col min="1" max="1" width="38.5" style="50" customWidth="1"/>
    <col min="2" max="2" width="8.19921875" style="5" customWidth="1"/>
    <col min="3" max="3" width="13.3984375" style="5" customWidth="1"/>
    <col min="4" max="5" width="7.5" style="9" customWidth="1"/>
    <col min="6" max="6" width="13.3984375" style="5" customWidth="1"/>
    <col min="7" max="8" width="7.5" style="9" customWidth="1"/>
    <col min="9" max="9" width="13.3984375" style="5" customWidth="1"/>
    <col min="10" max="11" width="7.5" style="9" customWidth="1"/>
    <col min="12" max="12" width="13.3984375" style="5" customWidth="1"/>
    <col min="13" max="14" width="7.5" style="9" customWidth="1"/>
    <col min="15" max="15" width="13.3984375" style="5" customWidth="1"/>
    <col min="16" max="17" width="7.5" style="9" customWidth="1"/>
    <col min="18" max="18" width="13.3984375" style="5" customWidth="1"/>
    <col min="19" max="20" width="7.5" style="9" customWidth="1"/>
    <col min="21" max="21" width="13.3984375" style="5" customWidth="1"/>
    <col min="22" max="23" width="7.5" style="9" customWidth="1"/>
    <col min="24" max="24" width="13.3984375" style="5" customWidth="1"/>
    <col min="25" max="26" width="7.5" style="9" customWidth="1"/>
    <col min="27" max="27" width="13.3984375" style="5" customWidth="1"/>
    <col min="28" max="29" width="7.5" style="9" customWidth="1"/>
    <col min="30" max="30" width="13.3984375" style="5" customWidth="1"/>
    <col min="31" max="32" width="7.5" style="9" customWidth="1"/>
    <col min="33" max="33" width="13.8984375" style="5" customWidth="1"/>
    <col min="34" max="35" width="7.5" style="9" customWidth="1"/>
    <col min="36" max="36" width="13.3984375" style="5" customWidth="1"/>
    <col min="37" max="38" width="7.5" style="9" customWidth="1"/>
    <col min="39" max="39" width="13.3984375" style="5" customWidth="1"/>
    <col min="40" max="41" width="7.5" style="9" customWidth="1"/>
    <col min="42" max="16384" width="11" style="5"/>
  </cols>
  <sheetData>
    <row r="1" spans="1:41" s="7" customFormat="1" ht="21.75" customHeight="1" x14ac:dyDescent="0.25">
      <c r="A1" s="39" t="s">
        <v>31</v>
      </c>
      <c r="D1" s="2"/>
      <c r="E1" s="2"/>
      <c r="G1" s="2"/>
      <c r="H1" s="2"/>
      <c r="J1" s="2"/>
      <c r="K1" s="2"/>
      <c r="M1" s="2"/>
      <c r="N1" s="2"/>
      <c r="P1" s="2"/>
      <c r="Q1" s="2"/>
      <c r="S1" s="2"/>
      <c r="T1" s="2"/>
      <c r="V1" s="2"/>
      <c r="W1" s="2"/>
      <c r="Y1" s="2"/>
      <c r="Z1" s="2"/>
      <c r="AB1" s="2"/>
      <c r="AC1" s="2"/>
      <c r="AE1" s="2"/>
      <c r="AF1" s="2"/>
      <c r="AH1" s="2"/>
      <c r="AI1" s="2"/>
      <c r="AK1" s="2"/>
      <c r="AL1" s="2"/>
      <c r="AN1" s="2"/>
      <c r="AO1" s="2"/>
    </row>
    <row r="2" spans="1:41" s="7" customFormat="1" ht="15" customHeight="1" x14ac:dyDescent="0.25">
      <c r="A2" s="40" t="s">
        <v>32</v>
      </c>
      <c r="D2" s="2"/>
      <c r="E2" s="2"/>
      <c r="G2" s="2"/>
      <c r="H2" s="2"/>
      <c r="J2" s="2"/>
      <c r="K2" s="2"/>
      <c r="M2" s="2"/>
      <c r="N2" s="2"/>
      <c r="P2" s="2"/>
      <c r="Q2" s="2"/>
      <c r="S2" s="2"/>
      <c r="T2" s="2"/>
      <c r="V2" s="2"/>
      <c r="W2" s="2"/>
      <c r="Y2" s="2"/>
      <c r="Z2" s="2"/>
      <c r="AB2" s="2"/>
      <c r="AC2" s="2"/>
      <c r="AE2" s="2"/>
      <c r="AF2" s="2"/>
      <c r="AH2" s="2"/>
      <c r="AI2" s="2"/>
      <c r="AK2" s="2"/>
      <c r="AL2" s="2"/>
      <c r="AN2" s="2"/>
      <c r="AO2" s="2"/>
    </row>
    <row r="3" spans="1:41" s="1" customFormat="1" ht="10.5" customHeight="1" x14ac:dyDescent="0.25">
      <c r="A3" s="41"/>
      <c r="B3" s="37" t="s">
        <v>27</v>
      </c>
      <c r="C3" s="3"/>
      <c r="D3" s="2"/>
      <c r="E3" s="2"/>
      <c r="F3" s="3"/>
      <c r="G3" s="2"/>
      <c r="H3" s="2"/>
      <c r="I3" s="3"/>
      <c r="J3" s="2"/>
      <c r="K3" s="2"/>
      <c r="L3" s="3"/>
      <c r="M3" s="2"/>
      <c r="N3" s="2"/>
      <c r="O3" s="3"/>
      <c r="P3" s="2"/>
      <c r="Q3" s="2"/>
      <c r="R3" s="3"/>
      <c r="S3" s="2"/>
      <c r="T3" s="2"/>
      <c r="U3" s="3"/>
      <c r="V3" s="2"/>
      <c r="W3" s="2"/>
      <c r="X3" s="3"/>
      <c r="Y3" s="2"/>
      <c r="Z3" s="2"/>
      <c r="AA3" s="3"/>
      <c r="AB3" s="2"/>
      <c r="AC3" s="2"/>
      <c r="AD3" s="3"/>
      <c r="AE3" s="2"/>
      <c r="AF3" s="2"/>
      <c r="AG3" s="3"/>
      <c r="AH3" s="2"/>
      <c r="AI3" s="2"/>
      <c r="AJ3" s="3"/>
      <c r="AK3" s="2"/>
      <c r="AL3" s="2"/>
      <c r="AM3" s="3"/>
      <c r="AN3" s="2"/>
      <c r="AO3" s="2"/>
    </row>
    <row r="4" spans="1:41" s="1" customFormat="1" x14ac:dyDescent="0.25">
      <c r="A4" s="51" t="s">
        <v>71</v>
      </c>
      <c r="B4" s="319" t="s">
        <v>173</v>
      </c>
      <c r="D4" s="4"/>
      <c r="E4" s="4"/>
      <c r="G4" s="4"/>
      <c r="H4" s="4"/>
      <c r="J4" s="4"/>
      <c r="K4" s="4"/>
      <c r="M4" s="4"/>
      <c r="N4" s="4"/>
      <c r="P4" s="4"/>
      <c r="Q4" s="4"/>
      <c r="S4" s="4"/>
      <c r="T4" s="4"/>
      <c r="V4" s="4"/>
      <c r="W4" s="4"/>
      <c r="Y4" s="4"/>
      <c r="Z4" s="4"/>
      <c r="AB4" s="4"/>
      <c r="AC4" s="4"/>
      <c r="AE4" s="4"/>
      <c r="AF4" s="4"/>
      <c r="AH4" s="4"/>
      <c r="AI4" s="4"/>
      <c r="AJ4" s="299" t="s">
        <v>33</v>
      </c>
      <c r="AK4" s="299"/>
      <c r="AL4" s="299"/>
      <c r="AM4" s="299"/>
      <c r="AN4" s="299"/>
      <c r="AO4" s="299"/>
    </row>
    <row r="5" spans="1:41" ht="18" customHeight="1" x14ac:dyDescent="0.25">
      <c r="A5" s="42"/>
      <c r="B5" s="18"/>
      <c r="C5" s="300" t="s">
        <v>166</v>
      </c>
      <c r="D5" s="301"/>
      <c r="E5" s="302"/>
      <c r="F5" s="300" t="s">
        <v>23</v>
      </c>
      <c r="G5" s="301"/>
      <c r="H5" s="302"/>
      <c r="I5" s="300" t="s">
        <v>167</v>
      </c>
      <c r="J5" s="301"/>
      <c r="K5" s="302"/>
      <c r="L5" s="300" t="s">
        <v>171</v>
      </c>
      <c r="M5" s="301"/>
      <c r="N5" s="302"/>
      <c r="O5" s="300" t="s">
        <v>24</v>
      </c>
      <c r="P5" s="301"/>
      <c r="Q5" s="302"/>
      <c r="R5" s="300" t="s">
        <v>168</v>
      </c>
      <c r="S5" s="301"/>
      <c r="T5" s="302"/>
      <c r="U5" s="300" t="s">
        <v>0</v>
      </c>
      <c r="V5" s="301"/>
      <c r="W5" s="302"/>
      <c r="X5" s="300" t="s">
        <v>25</v>
      </c>
      <c r="Y5" s="301"/>
      <c r="Z5" s="302"/>
      <c r="AA5" s="300" t="s">
        <v>26</v>
      </c>
      <c r="AB5" s="301"/>
      <c r="AC5" s="302"/>
      <c r="AD5" s="300" t="s">
        <v>165</v>
      </c>
      <c r="AE5" s="301"/>
      <c r="AF5" s="302"/>
      <c r="AG5" s="300" t="s">
        <v>169</v>
      </c>
      <c r="AH5" s="301"/>
      <c r="AI5" s="302"/>
      <c r="AJ5" s="300"/>
      <c r="AK5" s="301"/>
      <c r="AL5" s="302"/>
      <c r="AM5" s="300"/>
      <c r="AN5" s="301"/>
      <c r="AO5" s="302"/>
    </row>
    <row r="6" spans="1:41" s="6" customFormat="1" ht="15" customHeight="1" x14ac:dyDescent="0.25">
      <c r="A6" s="43"/>
      <c r="B6" s="19"/>
      <c r="C6" s="303" t="s">
        <v>22</v>
      </c>
      <c r="D6" s="305" t="s">
        <v>21</v>
      </c>
      <c r="E6" s="306"/>
      <c r="F6" s="303" t="s">
        <v>22</v>
      </c>
      <c r="G6" s="305" t="s">
        <v>21</v>
      </c>
      <c r="H6" s="306"/>
      <c r="I6" s="303" t="s">
        <v>22</v>
      </c>
      <c r="J6" s="305" t="s">
        <v>21</v>
      </c>
      <c r="K6" s="306"/>
      <c r="L6" s="303" t="s">
        <v>22</v>
      </c>
      <c r="M6" s="305" t="s">
        <v>21</v>
      </c>
      <c r="N6" s="306"/>
      <c r="O6" s="303" t="s">
        <v>22</v>
      </c>
      <c r="P6" s="305" t="s">
        <v>21</v>
      </c>
      <c r="Q6" s="306"/>
      <c r="R6" s="303" t="s">
        <v>22</v>
      </c>
      <c r="S6" s="305" t="s">
        <v>21</v>
      </c>
      <c r="T6" s="306"/>
      <c r="U6" s="303" t="s">
        <v>22</v>
      </c>
      <c r="V6" s="305" t="s">
        <v>21</v>
      </c>
      <c r="W6" s="306"/>
      <c r="X6" s="303" t="s">
        <v>22</v>
      </c>
      <c r="Y6" s="305" t="s">
        <v>21</v>
      </c>
      <c r="Z6" s="306"/>
      <c r="AA6" s="303" t="s">
        <v>22</v>
      </c>
      <c r="AB6" s="305" t="s">
        <v>21</v>
      </c>
      <c r="AC6" s="306"/>
      <c r="AD6" s="303" t="s">
        <v>22</v>
      </c>
      <c r="AE6" s="305" t="s">
        <v>21</v>
      </c>
      <c r="AF6" s="306"/>
      <c r="AG6" s="303" t="s">
        <v>22</v>
      </c>
      <c r="AH6" s="305" t="s">
        <v>21</v>
      </c>
      <c r="AI6" s="306"/>
      <c r="AJ6" s="303" t="s">
        <v>22</v>
      </c>
      <c r="AK6" s="305" t="s">
        <v>21</v>
      </c>
      <c r="AL6" s="306"/>
      <c r="AM6" s="303" t="s">
        <v>22</v>
      </c>
      <c r="AN6" s="305" t="s">
        <v>21</v>
      </c>
      <c r="AO6" s="306"/>
    </row>
    <row r="7" spans="1:41" s="6" customFormat="1" ht="12.75" customHeight="1" thickBot="1" x14ac:dyDescent="0.3">
      <c r="A7" s="43"/>
      <c r="B7" s="19"/>
      <c r="C7" s="304"/>
      <c r="D7" s="10" t="s">
        <v>19</v>
      </c>
      <c r="E7" s="11" t="s">
        <v>20</v>
      </c>
      <c r="F7" s="304"/>
      <c r="G7" s="10" t="s">
        <v>19</v>
      </c>
      <c r="H7" s="11" t="s">
        <v>20</v>
      </c>
      <c r="I7" s="304"/>
      <c r="J7" s="10" t="s">
        <v>19</v>
      </c>
      <c r="K7" s="11" t="s">
        <v>20</v>
      </c>
      <c r="L7" s="304"/>
      <c r="M7" s="10" t="s">
        <v>19</v>
      </c>
      <c r="N7" s="11" t="s">
        <v>20</v>
      </c>
      <c r="O7" s="304"/>
      <c r="P7" s="10" t="s">
        <v>19</v>
      </c>
      <c r="Q7" s="11" t="s">
        <v>20</v>
      </c>
      <c r="R7" s="304"/>
      <c r="S7" s="10" t="s">
        <v>19</v>
      </c>
      <c r="T7" s="11" t="s">
        <v>20</v>
      </c>
      <c r="U7" s="304"/>
      <c r="V7" s="10" t="s">
        <v>19</v>
      </c>
      <c r="W7" s="11" t="s">
        <v>20</v>
      </c>
      <c r="X7" s="304"/>
      <c r="Y7" s="10" t="s">
        <v>19</v>
      </c>
      <c r="Z7" s="11" t="s">
        <v>20</v>
      </c>
      <c r="AA7" s="304"/>
      <c r="AB7" s="10" t="s">
        <v>19</v>
      </c>
      <c r="AC7" s="11" t="s">
        <v>20</v>
      </c>
      <c r="AD7" s="304"/>
      <c r="AE7" s="10" t="s">
        <v>19</v>
      </c>
      <c r="AF7" s="11" t="s">
        <v>20</v>
      </c>
      <c r="AG7" s="304"/>
      <c r="AH7" s="10" t="s">
        <v>19</v>
      </c>
      <c r="AI7" s="11" t="s">
        <v>20</v>
      </c>
      <c r="AJ7" s="304"/>
      <c r="AK7" s="10" t="s">
        <v>19</v>
      </c>
      <c r="AL7" s="11" t="s">
        <v>20</v>
      </c>
      <c r="AM7" s="304"/>
      <c r="AN7" s="10" t="s">
        <v>19</v>
      </c>
      <c r="AO7" s="11" t="s">
        <v>20</v>
      </c>
    </row>
    <row r="8" spans="1:41" s="6" customFormat="1" ht="17.25" customHeight="1" thickBot="1" x14ac:dyDescent="0.3">
      <c r="A8" s="43" t="s">
        <v>30</v>
      </c>
      <c r="B8" s="20" t="s">
        <v>2</v>
      </c>
      <c r="C8" s="24">
        <v>40</v>
      </c>
      <c r="D8" s="12">
        <v>30</v>
      </c>
      <c r="E8" s="13">
        <v>69</v>
      </c>
      <c r="F8" s="24">
        <v>31</v>
      </c>
      <c r="G8" s="12">
        <v>20</v>
      </c>
      <c r="H8" s="13">
        <v>40</v>
      </c>
      <c r="I8" s="24">
        <v>38</v>
      </c>
      <c r="J8" s="12">
        <v>29.5</v>
      </c>
      <c r="K8" s="13">
        <v>54</v>
      </c>
      <c r="L8" s="24">
        <v>40</v>
      </c>
      <c r="M8" s="12">
        <v>28</v>
      </c>
      <c r="N8" s="13">
        <v>65</v>
      </c>
      <c r="O8" s="24">
        <v>40</v>
      </c>
      <c r="P8" s="12">
        <v>29.5</v>
      </c>
      <c r="Q8" s="13">
        <v>36.5</v>
      </c>
      <c r="R8" s="24">
        <v>32</v>
      </c>
      <c r="S8" s="12">
        <v>24</v>
      </c>
      <c r="T8" s="13">
        <v>44</v>
      </c>
      <c r="U8" s="24">
        <v>58.5</v>
      </c>
      <c r="V8" s="12">
        <v>45</v>
      </c>
      <c r="W8" s="13">
        <v>68</v>
      </c>
      <c r="X8" s="24">
        <v>30</v>
      </c>
      <c r="Y8" s="12">
        <v>25</v>
      </c>
      <c r="Z8" s="13">
        <v>40</v>
      </c>
      <c r="AA8" s="24">
        <v>30</v>
      </c>
      <c r="AB8" s="12">
        <v>24.5</v>
      </c>
      <c r="AC8" s="13">
        <v>39.5</v>
      </c>
      <c r="AD8" s="24">
        <v>25</v>
      </c>
      <c r="AE8" s="12">
        <v>20</v>
      </c>
      <c r="AF8" s="13">
        <v>35</v>
      </c>
      <c r="AG8" s="24">
        <v>190</v>
      </c>
      <c r="AH8" s="12">
        <v>125</v>
      </c>
      <c r="AI8" s="13">
        <v>300</v>
      </c>
      <c r="AJ8" s="24"/>
      <c r="AK8" s="29"/>
      <c r="AL8" s="30"/>
      <c r="AM8" s="24"/>
      <c r="AN8" s="29"/>
      <c r="AO8" s="30"/>
    </row>
    <row r="9" spans="1:41" s="6" customFormat="1" ht="17.25" customHeight="1" thickBot="1" x14ac:dyDescent="0.3">
      <c r="A9" s="43" t="s">
        <v>3</v>
      </c>
      <c r="B9" s="20" t="s">
        <v>4</v>
      </c>
      <c r="C9" s="24">
        <v>48.1</v>
      </c>
      <c r="D9" s="12">
        <v>35.5</v>
      </c>
      <c r="E9" s="13">
        <v>55.3</v>
      </c>
      <c r="F9" s="24">
        <v>44.9</v>
      </c>
      <c r="G9" s="12">
        <v>32.9</v>
      </c>
      <c r="H9" s="13">
        <v>84.1</v>
      </c>
      <c r="I9" s="24">
        <v>34.799999999999997</v>
      </c>
      <c r="J9" s="12">
        <v>25.2</v>
      </c>
      <c r="K9" s="13">
        <v>51.6</v>
      </c>
      <c r="L9" s="24">
        <v>43.1</v>
      </c>
      <c r="M9" s="12">
        <v>31.4</v>
      </c>
      <c r="N9" s="13">
        <v>52.4</v>
      </c>
      <c r="O9" s="24">
        <v>32.4</v>
      </c>
      <c r="P9" s="12">
        <v>23.2</v>
      </c>
      <c r="Q9" s="13">
        <v>46.4</v>
      </c>
      <c r="R9" s="24">
        <v>38.200000000000003</v>
      </c>
      <c r="S9" s="12">
        <v>28.9</v>
      </c>
      <c r="T9" s="13">
        <v>43.1</v>
      </c>
      <c r="U9" s="24">
        <v>42.7</v>
      </c>
      <c r="V9" s="12">
        <v>30.5</v>
      </c>
      <c r="W9" s="13">
        <v>52.2</v>
      </c>
      <c r="X9" s="24">
        <v>59.65</v>
      </c>
      <c r="Y9" s="12">
        <v>42.7</v>
      </c>
      <c r="Z9" s="13">
        <v>67.5</v>
      </c>
      <c r="AA9" s="24">
        <v>56.8</v>
      </c>
      <c r="AB9" s="12">
        <v>41.6</v>
      </c>
      <c r="AC9" s="13">
        <v>67.5</v>
      </c>
      <c r="AD9" s="24">
        <v>61</v>
      </c>
      <c r="AE9" s="12">
        <v>44.3</v>
      </c>
      <c r="AF9" s="13">
        <v>67.8</v>
      </c>
      <c r="AG9" s="24">
        <v>58</v>
      </c>
      <c r="AH9" s="12">
        <v>39</v>
      </c>
      <c r="AI9" s="13">
        <v>77.3</v>
      </c>
      <c r="AJ9" s="24"/>
      <c r="AK9" s="29"/>
      <c r="AL9" s="30"/>
      <c r="AM9" s="24"/>
      <c r="AN9" s="29"/>
      <c r="AO9" s="30"/>
    </row>
    <row r="10" spans="1:41" s="6" customFormat="1" ht="17.25" customHeight="1" thickBot="1" x14ac:dyDescent="0.3">
      <c r="A10" s="43" t="s">
        <v>28</v>
      </c>
      <c r="B10" s="20" t="s">
        <v>5</v>
      </c>
      <c r="C10" s="24">
        <v>0</v>
      </c>
      <c r="D10" s="12"/>
      <c r="E10" s="13"/>
      <c r="F10" s="24">
        <v>0</v>
      </c>
      <c r="G10" s="12"/>
      <c r="H10" s="13"/>
      <c r="I10" s="24">
        <v>0</v>
      </c>
      <c r="J10" s="12"/>
      <c r="K10" s="13"/>
      <c r="L10" s="24">
        <v>0</v>
      </c>
      <c r="M10" s="12"/>
      <c r="N10" s="13"/>
      <c r="O10" s="24">
        <v>0</v>
      </c>
      <c r="P10" s="12"/>
      <c r="Q10" s="13"/>
      <c r="R10" s="24">
        <v>0</v>
      </c>
      <c r="S10" s="12"/>
      <c r="T10" s="13"/>
      <c r="U10" s="24">
        <v>0</v>
      </c>
      <c r="V10" s="12"/>
      <c r="W10" s="13"/>
      <c r="X10" s="24">
        <v>0</v>
      </c>
      <c r="Y10" s="12">
        <v>0</v>
      </c>
      <c r="Z10" s="13">
        <v>75</v>
      </c>
      <c r="AA10" s="24">
        <v>0</v>
      </c>
      <c r="AB10" s="12">
        <v>0</v>
      </c>
      <c r="AC10" s="13">
        <v>45</v>
      </c>
      <c r="AD10" s="24">
        <v>0</v>
      </c>
      <c r="AE10" s="12"/>
      <c r="AF10" s="13"/>
      <c r="AG10" s="24">
        <v>0</v>
      </c>
      <c r="AH10" s="12"/>
      <c r="AI10" s="13"/>
      <c r="AJ10" s="24"/>
      <c r="AK10" s="29"/>
      <c r="AL10" s="30"/>
      <c r="AM10" s="24"/>
      <c r="AN10" s="29"/>
      <c r="AO10" s="30"/>
    </row>
    <row r="11" spans="1:41" s="7" customFormat="1" ht="17.25" customHeight="1" thickBot="1" x14ac:dyDescent="0.3">
      <c r="A11" s="44" t="s">
        <v>6</v>
      </c>
      <c r="B11" s="21" t="s">
        <v>7</v>
      </c>
      <c r="C11" s="25">
        <f>(C8*C9)+C10</f>
        <v>1924</v>
      </c>
      <c r="D11" s="14"/>
      <c r="E11" s="15"/>
      <c r="F11" s="25">
        <f>(F8*F9)+F10</f>
        <v>1391.8999999999999</v>
      </c>
      <c r="G11" s="14"/>
      <c r="H11" s="15"/>
      <c r="I11" s="25">
        <f>(I8*I9)+I10</f>
        <v>1322.3999999999999</v>
      </c>
      <c r="J11" s="14"/>
      <c r="K11" s="15"/>
      <c r="L11" s="25">
        <f>(L8*L9)+L10</f>
        <v>1724</v>
      </c>
      <c r="M11" s="14"/>
      <c r="N11" s="15"/>
      <c r="O11" s="25">
        <f>(O8*O9)+O10</f>
        <v>1296</v>
      </c>
      <c r="P11" s="14"/>
      <c r="Q11" s="15"/>
      <c r="R11" s="25">
        <f>(R8*R9)+R10</f>
        <v>1222.4000000000001</v>
      </c>
      <c r="S11" s="14"/>
      <c r="T11" s="15"/>
      <c r="U11" s="25">
        <f>(U8*U9)+U10</f>
        <v>2497.9500000000003</v>
      </c>
      <c r="V11" s="14"/>
      <c r="W11" s="15"/>
      <c r="X11" s="25">
        <f>(X8*X9)+X10</f>
        <v>1789.5</v>
      </c>
      <c r="Y11" s="14"/>
      <c r="Z11" s="15"/>
      <c r="AA11" s="25">
        <f>(AA8*AA9)+AA10</f>
        <v>1704</v>
      </c>
      <c r="AB11" s="14"/>
      <c r="AC11" s="15"/>
      <c r="AD11" s="25">
        <f>(AD8*AD9)+AD10</f>
        <v>1525</v>
      </c>
      <c r="AE11" s="14"/>
      <c r="AF11" s="15"/>
      <c r="AG11" s="25">
        <f>(AG8*AG9)+AG10</f>
        <v>11020</v>
      </c>
      <c r="AH11" s="14"/>
      <c r="AI11" s="15"/>
      <c r="AJ11" s="25">
        <f>(AJ8*AJ9)+AJ10</f>
        <v>0</v>
      </c>
      <c r="AK11" s="31"/>
      <c r="AL11" s="32"/>
      <c r="AM11" s="25">
        <f>(AM8*AM9)+AM10</f>
        <v>0</v>
      </c>
      <c r="AN11" s="31"/>
      <c r="AO11" s="32"/>
    </row>
    <row r="12" spans="1:41" s="6" customFormat="1" ht="17.25" customHeight="1" thickBot="1" x14ac:dyDescent="0.3">
      <c r="A12" s="45" t="s">
        <v>15</v>
      </c>
      <c r="B12" s="20" t="s">
        <v>7</v>
      </c>
      <c r="C12" s="24">
        <v>135</v>
      </c>
      <c r="D12" s="12">
        <v>109</v>
      </c>
      <c r="E12" s="13">
        <v>152</v>
      </c>
      <c r="F12" s="24">
        <v>190</v>
      </c>
      <c r="G12" s="12">
        <v>145</v>
      </c>
      <c r="H12" s="13">
        <v>245</v>
      </c>
      <c r="I12" s="24">
        <v>125</v>
      </c>
      <c r="J12" s="12">
        <v>63</v>
      </c>
      <c r="K12" s="13">
        <v>170</v>
      </c>
      <c r="L12" s="24">
        <v>120</v>
      </c>
      <c r="M12" s="12">
        <v>85</v>
      </c>
      <c r="N12" s="13">
        <v>140</v>
      </c>
      <c r="O12" s="24">
        <v>120</v>
      </c>
      <c r="P12" s="12">
        <v>94</v>
      </c>
      <c r="Q12" s="13">
        <v>125</v>
      </c>
      <c r="R12" s="24">
        <v>110</v>
      </c>
      <c r="S12" s="12">
        <v>73</v>
      </c>
      <c r="T12" s="13">
        <v>120</v>
      </c>
      <c r="U12" s="24">
        <v>250</v>
      </c>
      <c r="V12" s="12">
        <v>205</v>
      </c>
      <c r="W12" s="13">
        <v>260</v>
      </c>
      <c r="X12" s="24">
        <v>210</v>
      </c>
      <c r="Y12" s="12">
        <v>180</v>
      </c>
      <c r="Z12" s="13">
        <v>230</v>
      </c>
      <c r="AA12" s="24">
        <v>190</v>
      </c>
      <c r="AB12" s="12">
        <v>165</v>
      </c>
      <c r="AC12" s="13">
        <v>230</v>
      </c>
      <c r="AD12" s="24">
        <v>170</v>
      </c>
      <c r="AE12" s="12">
        <v>130</v>
      </c>
      <c r="AF12" s="13">
        <v>200</v>
      </c>
      <c r="AG12" s="24">
        <v>2500</v>
      </c>
      <c r="AH12" s="12">
        <v>1900</v>
      </c>
      <c r="AI12" s="13">
        <v>2700</v>
      </c>
      <c r="AJ12" s="24"/>
      <c r="AK12" s="29"/>
      <c r="AL12" s="30"/>
      <c r="AM12" s="24"/>
      <c r="AN12" s="29"/>
      <c r="AO12" s="30"/>
    </row>
    <row r="13" spans="1:41" s="6" customFormat="1" ht="17.25" customHeight="1" thickBot="1" x14ac:dyDescent="0.3">
      <c r="A13" s="45" t="s">
        <v>16</v>
      </c>
      <c r="B13" s="20" t="s">
        <v>7</v>
      </c>
      <c r="C13" s="24">
        <v>0</v>
      </c>
      <c r="D13" s="12"/>
      <c r="E13" s="13"/>
      <c r="F13" s="24">
        <v>0</v>
      </c>
      <c r="G13" s="12"/>
      <c r="H13" s="13"/>
      <c r="I13" s="24">
        <v>0</v>
      </c>
      <c r="J13" s="12"/>
      <c r="K13" s="13"/>
      <c r="L13" s="24">
        <v>0</v>
      </c>
      <c r="M13" s="12"/>
      <c r="N13" s="13"/>
      <c r="O13" s="24">
        <v>0</v>
      </c>
      <c r="P13" s="12"/>
      <c r="Q13" s="13"/>
      <c r="R13" s="24">
        <v>0</v>
      </c>
      <c r="S13" s="12"/>
      <c r="T13" s="13"/>
      <c r="U13" s="24">
        <v>0</v>
      </c>
      <c r="V13" s="12"/>
      <c r="W13" s="13"/>
      <c r="X13" s="24">
        <v>0</v>
      </c>
      <c r="Y13" s="12"/>
      <c r="Z13" s="13"/>
      <c r="AA13" s="24">
        <v>0</v>
      </c>
      <c r="AB13" s="12"/>
      <c r="AC13" s="13"/>
      <c r="AD13" s="24">
        <v>0</v>
      </c>
      <c r="AE13" s="12"/>
      <c r="AF13" s="13"/>
      <c r="AG13" s="24">
        <v>210</v>
      </c>
      <c r="AH13" s="12">
        <v>50</v>
      </c>
      <c r="AI13" s="13">
        <v>335</v>
      </c>
      <c r="AJ13" s="24"/>
      <c r="AK13" s="29"/>
      <c r="AL13" s="30"/>
      <c r="AM13" s="24"/>
      <c r="AN13" s="29"/>
      <c r="AO13" s="30"/>
    </row>
    <row r="14" spans="1:41" s="6" customFormat="1" ht="17.25" customHeight="1" thickBot="1" x14ac:dyDescent="0.3">
      <c r="A14" s="45" t="s">
        <v>14</v>
      </c>
      <c r="B14" s="20" t="s">
        <v>7</v>
      </c>
      <c r="C14" s="24">
        <v>35</v>
      </c>
      <c r="D14" s="12">
        <v>0</v>
      </c>
      <c r="E14" s="13">
        <v>62</v>
      </c>
      <c r="F14" s="24">
        <v>35</v>
      </c>
      <c r="G14" s="12">
        <v>0</v>
      </c>
      <c r="H14" s="13">
        <v>62</v>
      </c>
      <c r="I14" s="24">
        <v>35</v>
      </c>
      <c r="J14" s="12">
        <v>0</v>
      </c>
      <c r="K14" s="13">
        <v>62</v>
      </c>
      <c r="L14" s="24">
        <v>35</v>
      </c>
      <c r="M14" s="12">
        <v>0</v>
      </c>
      <c r="N14" s="13">
        <v>62</v>
      </c>
      <c r="O14" s="24">
        <v>35</v>
      </c>
      <c r="P14" s="12">
        <v>0</v>
      </c>
      <c r="Q14" s="13">
        <v>62</v>
      </c>
      <c r="R14" s="24">
        <v>35</v>
      </c>
      <c r="S14" s="12">
        <v>0</v>
      </c>
      <c r="T14" s="13">
        <v>62</v>
      </c>
      <c r="U14" s="24">
        <v>35</v>
      </c>
      <c r="V14" s="12">
        <v>0</v>
      </c>
      <c r="W14" s="13">
        <v>62</v>
      </c>
      <c r="X14" s="24">
        <v>35</v>
      </c>
      <c r="Y14" s="12">
        <v>0</v>
      </c>
      <c r="Z14" s="13">
        <v>62</v>
      </c>
      <c r="AA14" s="24">
        <v>35</v>
      </c>
      <c r="AB14" s="12">
        <v>0</v>
      </c>
      <c r="AC14" s="13">
        <v>62</v>
      </c>
      <c r="AD14" s="24">
        <v>35</v>
      </c>
      <c r="AE14" s="12">
        <v>0</v>
      </c>
      <c r="AF14" s="13">
        <v>62</v>
      </c>
      <c r="AG14" s="24">
        <v>60</v>
      </c>
      <c r="AH14" s="12">
        <v>0</v>
      </c>
      <c r="AI14" s="13">
        <v>80</v>
      </c>
      <c r="AJ14" s="24"/>
      <c r="AK14" s="29"/>
      <c r="AL14" s="30"/>
      <c r="AM14" s="24"/>
      <c r="AN14" s="29"/>
      <c r="AO14" s="30"/>
    </row>
    <row r="15" spans="1:41" s="6" customFormat="1" ht="17.25" customHeight="1" thickBot="1" x14ac:dyDescent="0.3">
      <c r="A15" s="45" t="s">
        <v>8</v>
      </c>
      <c r="B15" s="20" t="s">
        <v>7</v>
      </c>
      <c r="C15" s="24">
        <v>17</v>
      </c>
      <c r="D15" s="12">
        <v>8.5</v>
      </c>
      <c r="E15" s="13">
        <v>30</v>
      </c>
      <c r="F15" s="24">
        <v>18</v>
      </c>
      <c r="G15" s="12">
        <v>8</v>
      </c>
      <c r="H15" s="13">
        <v>35</v>
      </c>
      <c r="I15" s="24">
        <v>13.5</v>
      </c>
      <c r="J15" s="12">
        <v>8</v>
      </c>
      <c r="K15" s="13">
        <v>22</v>
      </c>
      <c r="L15" s="24">
        <v>14</v>
      </c>
      <c r="M15" s="12">
        <v>8</v>
      </c>
      <c r="N15" s="13">
        <v>22</v>
      </c>
      <c r="O15" s="24">
        <v>11.5</v>
      </c>
      <c r="P15" s="12">
        <v>5</v>
      </c>
      <c r="Q15" s="13">
        <v>22.5</v>
      </c>
      <c r="R15" s="24">
        <v>6</v>
      </c>
      <c r="S15" s="12">
        <v>5.4</v>
      </c>
      <c r="T15" s="13">
        <v>27</v>
      </c>
      <c r="U15" s="24">
        <v>20</v>
      </c>
      <c r="V15" s="12">
        <v>8.5</v>
      </c>
      <c r="W15" s="13">
        <v>52</v>
      </c>
      <c r="X15" s="24">
        <v>27</v>
      </c>
      <c r="Y15" s="12">
        <v>17</v>
      </c>
      <c r="Z15" s="13">
        <v>36</v>
      </c>
      <c r="AA15" s="24">
        <v>26</v>
      </c>
      <c r="AB15" s="12">
        <v>14</v>
      </c>
      <c r="AC15" s="13">
        <v>48</v>
      </c>
      <c r="AD15" s="24">
        <v>25</v>
      </c>
      <c r="AE15" s="12">
        <v>0</v>
      </c>
      <c r="AF15" s="13">
        <v>55</v>
      </c>
      <c r="AG15" s="24">
        <v>100</v>
      </c>
      <c r="AH15" s="12">
        <v>37</v>
      </c>
      <c r="AI15" s="13">
        <v>130</v>
      </c>
      <c r="AJ15" s="24"/>
      <c r="AK15" s="29"/>
      <c r="AL15" s="30"/>
      <c r="AM15" s="24"/>
      <c r="AN15" s="29"/>
      <c r="AO15" s="30"/>
    </row>
    <row r="16" spans="1:41" s="6" customFormat="1" ht="17.25" customHeight="1" thickBot="1" x14ac:dyDescent="0.3">
      <c r="A16" s="45" t="s">
        <v>17</v>
      </c>
      <c r="B16" s="20" t="s">
        <v>7</v>
      </c>
      <c r="C16" s="24">
        <v>48</v>
      </c>
      <c r="D16" s="12">
        <v>0</v>
      </c>
      <c r="E16" s="13">
        <v>130</v>
      </c>
      <c r="F16" s="24">
        <v>65</v>
      </c>
      <c r="G16" s="12">
        <v>6</v>
      </c>
      <c r="H16" s="13">
        <v>95</v>
      </c>
      <c r="I16" s="24">
        <v>30</v>
      </c>
      <c r="J16" s="12">
        <v>0</v>
      </c>
      <c r="K16" s="13">
        <v>106</v>
      </c>
      <c r="L16" s="24">
        <v>35</v>
      </c>
      <c r="M16" s="12">
        <v>0</v>
      </c>
      <c r="N16" s="13">
        <v>100</v>
      </c>
      <c r="O16" s="24">
        <v>25</v>
      </c>
      <c r="P16" s="12">
        <v>0</v>
      </c>
      <c r="Q16" s="13">
        <v>65</v>
      </c>
      <c r="R16" s="24">
        <v>15</v>
      </c>
      <c r="S16" s="12">
        <v>0</v>
      </c>
      <c r="T16" s="13">
        <v>26</v>
      </c>
      <c r="U16" s="24">
        <v>185</v>
      </c>
      <c r="V16" s="12">
        <v>145</v>
      </c>
      <c r="W16" s="13">
        <v>260</v>
      </c>
      <c r="X16" s="24">
        <v>24.5</v>
      </c>
      <c r="Y16" s="12">
        <v>7</v>
      </c>
      <c r="Z16" s="13">
        <v>64</v>
      </c>
      <c r="AA16" s="24">
        <v>22</v>
      </c>
      <c r="AB16" s="12">
        <v>7</v>
      </c>
      <c r="AC16" s="13">
        <v>48</v>
      </c>
      <c r="AD16" s="24">
        <v>15</v>
      </c>
      <c r="AE16" s="12">
        <v>0</v>
      </c>
      <c r="AF16" s="13">
        <v>30</v>
      </c>
      <c r="AG16" s="24">
        <v>0</v>
      </c>
      <c r="AH16" s="12"/>
      <c r="AI16" s="13"/>
      <c r="AJ16" s="24"/>
      <c r="AK16" s="29"/>
      <c r="AL16" s="30"/>
      <c r="AM16" s="24"/>
      <c r="AN16" s="29"/>
      <c r="AO16" s="30"/>
    </row>
    <row r="17" spans="1:41" s="6" customFormat="1" ht="17.25" customHeight="1" thickBot="1" x14ac:dyDescent="0.3">
      <c r="A17" s="45" t="s">
        <v>11</v>
      </c>
      <c r="B17" s="20" t="s">
        <v>7</v>
      </c>
      <c r="C17" s="24">
        <v>170</v>
      </c>
      <c r="D17" s="12">
        <v>125</v>
      </c>
      <c r="E17" s="13">
        <v>305</v>
      </c>
      <c r="F17" s="24">
        <v>170</v>
      </c>
      <c r="G17" s="12">
        <v>125</v>
      </c>
      <c r="H17" s="13">
        <v>215</v>
      </c>
      <c r="I17" s="24">
        <v>170</v>
      </c>
      <c r="J17" s="12">
        <v>125</v>
      </c>
      <c r="K17" s="13">
        <v>220</v>
      </c>
      <c r="L17" s="24">
        <v>170</v>
      </c>
      <c r="M17" s="12">
        <v>125</v>
      </c>
      <c r="N17" s="13">
        <v>220</v>
      </c>
      <c r="O17" s="24">
        <v>170</v>
      </c>
      <c r="P17" s="12">
        <v>120</v>
      </c>
      <c r="Q17" s="13">
        <v>200</v>
      </c>
      <c r="R17" s="24">
        <v>165</v>
      </c>
      <c r="S17" s="12">
        <v>125</v>
      </c>
      <c r="T17" s="13">
        <v>200</v>
      </c>
      <c r="U17" s="24">
        <v>175</v>
      </c>
      <c r="V17" s="12">
        <v>130</v>
      </c>
      <c r="W17" s="13">
        <v>250</v>
      </c>
      <c r="X17" s="24">
        <v>200</v>
      </c>
      <c r="Y17" s="12">
        <v>150</v>
      </c>
      <c r="Z17" s="13">
        <v>350</v>
      </c>
      <c r="AA17" s="24">
        <v>200</v>
      </c>
      <c r="AB17" s="12">
        <v>80</v>
      </c>
      <c r="AC17" s="13">
        <v>270</v>
      </c>
      <c r="AD17" s="24">
        <v>170</v>
      </c>
      <c r="AE17" s="12">
        <v>100</v>
      </c>
      <c r="AF17" s="13">
        <v>220</v>
      </c>
      <c r="AG17" s="24">
        <v>470</v>
      </c>
      <c r="AH17" s="12">
        <v>300</v>
      </c>
      <c r="AI17" s="13">
        <v>675</v>
      </c>
      <c r="AJ17" s="24"/>
      <c r="AK17" s="29"/>
      <c r="AL17" s="30"/>
      <c r="AM17" s="24"/>
      <c r="AN17" s="29"/>
      <c r="AO17" s="30"/>
    </row>
    <row r="18" spans="1:41" s="6" customFormat="1" ht="17.25" customHeight="1" thickBot="1" x14ac:dyDescent="0.3">
      <c r="A18" s="45" t="s">
        <v>13</v>
      </c>
      <c r="B18" s="20" t="s">
        <v>7</v>
      </c>
      <c r="C18" s="24">
        <v>140</v>
      </c>
      <c r="D18" s="12">
        <v>0</v>
      </c>
      <c r="E18" s="13">
        <v>170</v>
      </c>
      <c r="F18" s="24">
        <v>140</v>
      </c>
      <c r="G18" s="12">
        <v>0</v>
      </c>
      <c r="H18" s="13">
        <v>170</v>
      </c>
      <c r="I18" s="24">
        <v>140</v>
      </c>
      <c r="J18" s="12">
        <v>0</v>
      </c>
      <c r="K18" s="13">
        <v>170</v>
      </c>
      <c r="L18" s="24">
        <v>140</v>
      </c>
      <c r="M18" s="12">
        <v>0</v>
      </c>
      <c r="N18" s="13">
        <v>170</v>
      </c>
      <c r="O18" s="24">
        <v>140</v>
      </c>
      <c r="P18" s="12">
        <v>0</v>
      </c>
      <c r="Q18" s="13">
        <v>170</v>
      </c>
      <c r="R18" s="24">
        <v>140</v>
      </c>
      <c r="S18" s="12">
        <v>0</v>
      </c>
      <c r="T18" s="13">
        <v>170</v>
      </c>
      <c r="U18" s="24">
        <v>265</v>
      </c>
      <c r="V18" s="12">
        <v>0</v>
      </c>
      <c r="W18" s="13">
        <v>330</v>
      </c>
      <c r="X18" s="24">
        <v>150</v>
      </c>
      <c r="Y18" s="12">
        <v>0</v>
      </c>
      <c r="Z18" s="13">
        <v>170</v>
      </c>
      <c r="AA18" s="24">
        <v>155</v>
      </c>
      <c r="AB18" s="12">
        <v>0</v>
      </c>
      <c r="AC18" s="13">
        <v>170</v>
      </c>
      <c r="AD18" s="24">
        <v>175</v>
      </c>
      <c r="AE18" s="12">
        <v>0</v>
      </c>
      <c r="AF18" s="13">
        <v>260</v>
      </c>
      <c r="AG18" s="24">
        <v>280</v>
      </c>
      <c r="AH18" s="12">
        <v>0</v>
      </c>
      <c r="AI18" s="13">
        <v>330</v>
      </c>
      <c r="AJ18" s="24"/>
      <c r="AK18" s="29"/>
      <c r="AL18" s="30"/>
      <c r="AM18" s="24"/>
      <c r="AN18" s="29"/>
      <c r="AO18" s="30"/>
    </row>
    <row r="19" spans="1:41" s="6" customFormat="1" ht="17.25" customHeight="1" thickBot="1" x14ac:dyDescent="0.3">
      <c r="A19" s="45" t="s">
        <v>10</v>
      </c>
      <c r="B19" s="20" t="s">
        <v>7</v>
      </c>
      <c r="C19" s="24">
        <v>0</v>
      </c>
      <c r="D19" s="12"/>
      <c r="E19" s="13"/>
      <c r="F19" s="24">
        <v>0</v>
      </c>
      <c r="G19" s="12"/>
      <c r="H19" s="13"/>
      <c r="I19" s="24">
        <v>0</v>
      </c>
      <c r="J19" s="12"/>
      <c r="K19" s="13"/>
      <c r="L19" s="24">
        <v>0</v>
      </c>
      <c r="M19" s="12"/>
      <c r="N19" s="13"/>
      <c r="O19" s="24">
        <v>0</v>
      </c>
      <c r="P19" s="12"/>
      <c r="Q19" s="13"/>
      <c r="R19" s="24">
        <v>0</v>
      </c>
      <c r="S19" s="12"/>
      <c r="T19" s="13"/>
      <c r="U19" s="24">
        <v>0</v>
      </c>
      <c r="V19" s="12"/>
      <c r="W19" s="13"/>
      <c r="X19" s="24">
        <v>0</v>
      </c>
      <c r="Y19" s="12"/>
      <c r="Z19" s="13"/>
      <c r="AA19" s="24">
        <v>0</v>
      </c>
      <c r="AB19" s="12"/>
      <c r="AC19" s="13"/>
      <c r="AD19" s="24">
        <v>0</v>
      </c>
      <c r="AE19" s="12"/>
      <c r="AF19" s="13"/>
      <c r="AG19" s="24">
        <v>180</v>
      </c>
      <c r="AH19" s="12">
        <v>0</v>
      </c>
      <c r="AI19" s="13">
        <v>300</v>
      </c>
      <c r="AJ19" s="24"/>
      <c r="AK19" s="29"/>
      <c r="AL19" s="30"/>
      <c r="AM19" s="24"/>
      <c r="AN19" s="29"/>
      <c r="AO19" s="30"/>
    </row>
    <row r="20" spans="1:41" s="6" customFormat="1" ht="17.25" customHeight="1" thickBot="1" x14ac:dyDescent="0.3">
      <c r="A20" s="45" t="s">
        <v>29</v>
      </c>
      <c r="B20" s="20" t="s">
        <v>7</v>
      </c>
      <c r="C20" s="24">
        <v>0</v>
      </c>
      <c r="D20" s="12"/>
      <c r="E20" s="13"/>
      <c r="F20" s="24">
        <v>0</v>
      </c>
      <c r="G20" s="12"/>
      <c r="H20" s="13"/>
      <c r="I20" s="24">
        <v>0</v>
      </c>
      <c r="J20" s="12"/>
      <c r="K20" s="13"/>
      <c r="L20" s="24">
        <v>0</v>
      </c>
      <c r="M20" s="12"/>
      <c r="N20" s="13"/>
      <c r="O20" s="24">
        <v>0</v>
      </c>
      <c r="P20" s="12"/>
      <c r="Q20" s="13"/>
      <c r="R20" s="24">
        <v>0</v>
      </c>
      <c r="S20" s="12"/>
      <c r="T20" s="13"/>
      <c r="U20" s="24">
        <v>0</v>
      </c>
      <c r="V20" s="12"/>
      <c r="W20" s="13"/>
      <c r="X20" s="24">
        <v>0</v>
      </c>
      <c r="Y20" s="12"/>
      <c r="Z20" s="13"/>
      <c r="AA20" s="24">
        <v>0</v>
      </c>
      <c r="AB20" s="12"/>
      <c r="AC20" s="13"/>
      <c r="AD20" s="24">
        <v>0</v>
      </c>
      <c r="AE20" s="12"/>
      <c r="AF20" s="13"/>
      <c r="AG20" s="24">
        <v>0</v>
      </c>
      <c r="AH20" s="12"/>
      <c r="AI20" s="13"/>
      <c r="AJ20" s="24"/>
      <c r="AK20" s="29"/>
      <c r="AL20" s="30"/>
      <c r="AM20" s="24"/>
      <c r="AN20" s="29"/>
      <c r="AO20" s="30"/>
    </row>
    <row r="21" spans="1:41" s="7" customFormat="1" ht="19.5" customHeight="1" x14ac:dyDescent="0.25">
      <c r="A21" s="46" t="s">
        <v>12</v>
      </c>
      <c r="B21" s="21" t="s">
        <v>7</v>
      </c>
      <c r="C21" s="25">
        <f>SUM(C12:C20)</f>
        <v>545</v>
      </c>
      <c r="D21" s="14"/>
      <c r="E21" s="15"/>
      <c r="F21" s="25">
        <f>SUM(F12:F20)</f>
        <v>618</v>
      </c>
      <c r="G21" s="14"/>
      <c r="H21" s="15"/>
      <c r="I21" s="25">
        <f>SUM(I12:I20)</f>
        <v>513.5</v>
      </c>
      <c r="J21" s="14"/>
      <c r="K21" s="15"/>
      <c r="L21" s="25">
        <f>SUM(L12:L20)</f>
        <v>514</v>
      </c>
      <c r="M21" s="14"/>
      <c r="N21" s="15"/>
      <c r="O21" s="25">
        <f>SUM(O12:O20)</f>
        <v>501.5</v>
      </c>
      <c r="P21" s="14"/>
      <c r="Q21" s="15"/>
      <c r="R21" s="25">
        <f>SUM(R12:R20)</f>
        <v>471</v>
      </c>
      <c r="S21" s="14"/>
      <c r="T21" s="15"/>
      <c r="U21" s="25">
        <f>SUM(U12:U20)</f>
        <v>930</v>
      </c>
      <c r="V21" s="14"/>
      <c r="W21" s="15"/>
      <c r="X21" s="25">
        <f>SUM(X12:X20)</f>
        <v>646.5</v>
      </c>
      <c r="Y21" s="14"/>
      <c r="Z21" s="15"/>
      <c r="AA21" s="25">
        <f>SUM(AA12:AA20)</f>
        <v>628</v>
      </c>
      <c r="AB21" s="14"/>
      <c r="AC21" s="15"/>
      <c r="AD21" s="25">
        <f>SUM(AD12:AD20)</f>
        <v>590</v>
      </c>
      <c r="AE21" s="14"/>
      <c r="AF21" s="15"/>
      <c r="AG21" s="25">
        <f>SUM(AG12:AG20)</f>
        <v>3800</v>
      </c>
      <c r="AH21" s="14"/>
      <c r="AI21" s="15"/>
      <c r="AJ21" s="25">
        <f>SUM(AJ12:AJ20)</f>
        <v>0</v>
      </c>
      <c r="AK21" s="31"/>
      <c r="AL21" s="32"/>
      <c r="AM21" s="25">
        <f>SUM(AM12:AM20)</f>
        <v>0</v>
      </c>
      <c r="AN21" s="31"/>
      <c r="AO21" s="32"/>
    </row>
    <row r="22" spans="1:41" s="8" customFormat="1" ht="21" customHeight="1" x14ac:dyDescent="0.25">
      <c r="A22" s="47" t="s">
        <v>9</v>
      </c>
      <c r="B22" s="22" t="s">
        <v>7</v>
      </c>
      <c r="C22" s="26">
        <f>C11-C21</f>
        <v>1379</v>
      </c>
      <c r="D22" s="14"/>
      <c r="E22" s="15"/>
      <c r="F22" s="26">
        <f>F11-F21</f>
        <v>773.89999999999986</v>
      </c>
      <c r="G22" s="14"/>
      <c r="H22" s="15"/>
      <c r="I22" s="26">
        <f>I11-I21</f>
        <v>808.89999999999986</v>
      </c>
      <c r="J22" s="14"/>
      <c r="K22" s="15"/>
      <c r="L22" s="26">
        <f>L11-L21</f>
        <v>1210</v>
      </c>
      <c r="M22" s="14"/>
      <c r="N22" s="15"/>
      <c r="O22" s="26">
        <f>O11-O21</f>
        <v>794.5</v>
      </c>
      <c r="P22" s="14"/>
      <c r="Q22" s="15"/>
      <c r="R22" s="26">
        <f>R11-R21</f>
        <v>751.40000000000009</v>
      </c>
      <c r="S22" s="14"/>
      <c r="T22" s="15"/>
      <c r="U22" s="26">
        <f>U11-U21</f>
        <v>1567.9500000000003</v>
      </c>
      <c r="V22" s="14"/>
      <c r="W22" s="15"/>
      <c r="X22" s="26">
        <f>X11-X21</f>
        <v>1143</v>
      </c>
      <c r="Y22" s="14"/>
      <c r="Z22" s="15"/>
      <c r="AA22" s="26">
        <f>AA11-AA21</f>
        <v>1076</v>
      </c>
      <c r="AB22" s="14"/>
      <c r="AC22" s="15"/>
      <c r="AD22" s="26">
        <f>AD11-AD21</f>
        <v>935</v>
      </c>
      <c r="AE22" s="14"/>
      <c r="AF22" s="15"/>
      <c r="AG22" s="26">
        <f>AG11-AG21</f>
        <v>7220</v>
      </c>
      <c r="AH22" s="14"/>
      <c r="AI22" s="15"/>
      <c r="AJ22" s="26">
        <f>AJ11-AJ21</f>
        <v>0</v>
      </c>
      <c r="AK22" s="31"/>
      <c r="AL22" s="32"/>
      <c r="AM22" s="26">
        <f>AM11-AM21</f>
        <v>0</v>
      </c>
      <c r="AN22" s="31"/>
      <c r="AO22" s="32"/>
    </row>
    <row r="23" spans="1:41" s="6" customFormat="1" ht="7.5" customHeight="1" thickBot="1" x14ac:dyDescent="0.3">
      <c r="A23" s="43"/>
      <c r="B23" s="20"/>
      <c r="C23" s="27"/>
      <c r="D23" s="10"/>
      <c r="E23" s="11"/>
      <c r="F23" s="27"/>
      <c r="G23" s="10"/>
      <c r="H23" s="11"/>
      <c r="I23" s="27"/>
      <c r="J23" s="10"/>
      <c r="K23" s="11"/>
      <c r="L23" s="27"/>
      <c r="M23" s="10"/>
      <c r="N23" s="11"/>
      <c r="O23" s="27"/>
      <c r="P23" s="10"/>
      <c r="Q23" s="11"/>
      <c r="R23" s="27"/>
      <c r="S23" s="10"/>
      <c r="T23" s="11"/>
      <c r="U23" s="27"/>
      <c r="V23" s="10"/>
      <c r="W23" s="11"/>
      <c r="X23" s="27"/>
      <c r="Y23" s="10"/>
      <c r="Z23" s="11"/>
      <c r="AA23" s="27"/>
      <c r="AB23" s="10"/>
      <c r="AC23" s="11"/>
      <c r="AD23" s="27"/>
      <c r="AE23" s="10"/>
      <c r="AF23" s="11"/>
      <c r="AG23" s="27"/>
      <c r="AH23" s="10"/>
      <c r="AI23" s="11"/>
      <c r="AJ23" s="27"/>
      <c r="AK23" s="33"/>
      <c r="AL23" s="34"/>
      <c r="AM23" s="27"/>
      <c r="AN23" s="33"/>
      <c r="AO23" s="34"/>
    </row>
    <row r="24" spans="1:41" s="6" customFormat="1" ht="21" customHeight="1" x14ac:dyDescent="0.25">
      <c r="A24" s="48" t="s">
        <v>163</v>
      </c>
      <c r="B24" s="23" t="s">
        <v>18</v>
      </c>
      <c r="C24" s="28">
        <v>7.8</v>
      </c>
      <c r="D24" s="16">
        <v>5.6</v>
      </c>
      <c r="E24" s="17">
        <v>11.9</v>
      </c>
      <c r="F24" s="28">
        <v>7.5</v>
      </c>
      <c r="G24" s="16">
        <v>4.5999999999999996</v>
      </c>
      <c r="H24" s="17">
        <v>9.6999999999999993</v>
      </c>
      <c r="I24" s="28">
        <v>7.6</v>
      </c>
      <c r="J24" s="16">
        <v>5.6</v>
      </c>
      <c r="K24" s="17">
        <v>9.6</v>
      </c>
      <c r="L24" s="28">
        <v>7.6</v>
      </c>
      <c r="M24" s="16">
        <v>5.6</v>
      </c>
      <c r="N24" s="17">
        <v>9.6</v>
      </c>
      <c r="O24" s="28">
        <v>7.6</v>
      </c>
      <c r="P24" s="16">
        <v>5.6</v>
      </c>
      <c r="Q24" s="17">
        <v>9.6</v>
      </c>
      <c r="R24" s="28">
        <v>7.5</v>
      </c>
      <c r="S24" s="16">
        <v>6</v>
      </c>
      <c r="T24" s="17">
        <v>12.4</v>
      </c>
      <c r="U24" s="28">
        <v>10</v>
      </c>
      <c r="V24" s="16">
        <v>6.5</v>
      </c>
      <c r="W24" s="17">
        <v>12.5</v>
      </c>
      <c r="X24" s="28">
        <v>8.3000000000000007</v>
      </c>
      <c r="Y24" s="16">
        <v>6</v>
      </c>
      <c r="Z24" s="17">
        <v>9.5</v>
      </c>
      <c r="AA24" s="28">
        <v>8</v>
      </c>
      <c r="AB24" s="16">
        <v>6</v>
      </c>
      <c r="AC24" s="17">
        <v>9.5</v>
      </c>
      <c r="AD24" s="28">
        <v>8</v>
      </c>
      <c r="AE24" s="16">
        <v>7.5</v>
      </c>
      <c r="AF24" s="17">
        <v>9</v>
      </c>
      <c r="AG24" s="28">
        <v>45</v>
      </c>
      <c r="AH24" s="16">
        <v>31</v>
      </c>
      <c r="AI24" s="17">
        <v>53</v>
      </c>
      <c r="AJ24" s="28"/>
      <c r="AK24" s="35"/>
      <c r="AL24" s="36"/>
      <c r="AM24" s="28"/>
      <c r="AN24" s="35"/>
      <c r="AO24" s="36"/>
    </row>
    <row r="25" spans="1:41" s="6" customFormat="1" ht="9.75" customHeight="1" x14ac:dyDescent="0.25">
      <c r="A25" s="49"/>
      <c r="D25" s="9"/>
      <c r="E25" s="9"/>
      <c r="G25" s="9"/>
      <c r="H25" s="9"/>
      <c r="J25" s="9"/>
      <c r="K25" s="9"/>
      <c r="M25" s="9"/>
      <c r="N25" s="9"/>
      <c r="P25" s="9"/>
      <c r="Q25" s="9"/>
      <c r="S25" s="9"/>
      <c r="T25" s="9"/>
      <c r="V25" s="9"/>
      <c r="W25" s="9"/>
      <c r="Y25" s="9"/>
      <c r="Z25" s="9"/>
      <c r="AB25" s="9"/>
      <c r="AC25" s="9"/>
      <c r="AE25" s="9"/>
      <c r="AF25" s="9"/>
      <c r="AH25" s="9"/>
      <c r="AI25" s="9"/>
      <c r="AK25" s="9"/>
      <c r="AL25" s="9"/>
      <c r="AN25" s="9"/>
      <c r="AO25" s="9"/>
    </row>
    <row r="26" spans="1:41" s="50" customFormat="1" x14ac:dyDescent="0.25">
      <c r="A26" s="52" t="s">
        <v>34</v>
      </c>
    </row>
    <row r="27" spans="1:41" ht="12" customHeight="1" x14ac:dyDescent="0.25">
      <c r="A27" s="53" t="s">
        <v>143</v>
      </c>
    </row>
    <row r="28" spans="1:41" ht="12" customHeight="1" x14ac:dyDescent="0.25">
      <c r="A28" s="53" t="s">
        <v>35</v>
      </c>
    </row>
    <row r="29" spans="1:41" ht="12" customHeight="1" x14ac:dyDescent="0.25">
      <c r="A29" s="53" t="s">
        <v>36</v>
      </c>
    </row>
    <row r="30" spans="1:41" ht="12" customHeight="1" x14ac:dyDescent="0.25">
      <c r="A30" s="54" t="s">
        <v>37</v>
      </c>
    </row>
  </sheetData>
  <sheetProtection sheet="1" objects="1" scenarios="1" selectLockedCells="1"/>
  <mergeCells count="40">
    <mergeCell ref="AG5:AI5"/>
    <mergeCell ref="AG6:AG7"/>
    <mergeCell ref="AH6:AI6"/>
    <mergeCell ref="X5:Z5"/>
    <mergeCell ref="Y6:Z6"/>
    <mergeCell ref="AA5:AC5"/>
    <mergeCell ref="AB6:AC6"/>
    <mergeCell ref="AD5:AF5"/>
    <mergeCell ref="AD6:AD7"/>
    <mergeCell ref="AE6:AF6"/>
    <mergeCell ref="AA6:AA7"/>
    <mergeCell ref="I5:K5"/>
    <mergeCell ref="J6:K6"/>
    <mergeCell ref="I6:I7"/>
    <mergeCell ref="O6:O7"/>
    <mergeCell ref="X6:X7"/>
    <mergeCell ref="S6:T6"/>
    <mergeCell ref="R5:T5"/>
    <mergeCell ref="U5:W5"/>
    <mergeCell ref="V6:W6"/>
    <mergeCell ref="R6:R7"/>
    <mergeCell ref="L5:N5"/>
    <mergeCell ref="L6:L7"/>
    <mergeCell ref="M6:N6"/>
    <mergeCell ref="U6:U7"/>
    <mergeCell ref="O5:Q5"/>
    <mergeCell ref="P6:Q6"/>
    <mergeCell ref="D6:E6"/>
    <mergeCell ref="C5:E5"/>
    <mergeCell ref="F5:H5"/>
    <mergeCell ref="G6:H6"/>
    <mergeCell ref="C6:C7"/>
    <mergeCell ref="F6:F7"/>
    <mergeCell ref="AJ4:AO4"/>
    <mergeCell ref="AJ5:AL5"/>
    <mergeCell ref="AJ6:AJ7"/>
    <mergeCell ref="AK6:AL6"/>
    <mergeCell ref="AM5:AO5"/>
    <mergeCell ref="AM6:AM7"/>
    <mergeCell ref="AN6:AO6"/>
  </mergeCells>
  <pageMargins left="0.39370078740157483" right="0.23622047244094491" top="0.74803149606299213" bottom="0.62992125984251968" header="0.31496062992125984" footer="0.19685039370078741"/>
  <pageSetup paperSize="9" scale="96" orientation="landscape" r:id="rId1"/>
  <headerFooter>
    <oddHeader>&amp;LBeratung ökologischer Landbau&amp;R&amp;G</oddHeader>
    <oddFooter>&amp;L Orientierungswerte ökologischer Marktfruchtbau
 &amp;8© Ökoteam der Landwirtschaftskammer Nordrhein-Westfalen (GP)&amp;R&amp;10 &amp;8 06/2016&amp;10; Seite &amp;P von &amp;N</oddFooter>
  </headerFooter>
  <colBreaks count="2" manualBreakCount="2">
    <brk id="14" max="23" man="1"/>
    <brk id="23" max="23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31"/>
  <sheetViews>
    <sheetView showGridLines="0" zoomScale="90" zoomScaleNormal="90" workbookViewId="0">
      <pane xSplit="2" ySplit="7" topLeftCell="C8" activePane="bottomRight" state="frozen"/>
      <selection activeCell="C24" sqref="C24"/>
      <selection pane="topRight" activeCell="C24" sqref="C24"/>
      <selection pane="bottomLeft" activeCell="C24" sqref="C24"/>
      <selection pane="bottomRight" activeCell="F10" sqref="F10"/>
    </sheetView>
  </sheetViews>
  <sheetFormatPr baseColWidth="10" defaultColWidth="11" defaultRowHeight="13.8" x14ac:dyDescent="0.25"/>
  <cols>
    <col min="1" max="1" width="38.5" style="50" customWidth="1"/>
    <col min="2" max="2" width="8.19921875" style="5" customWidth="1"/>
    <col min="3" max="3" width="13.3984375" style="5" customWidth="1"/>
    <col min="4" max="5" width="7.5" style="9" customWidth="1"/>
    <col min="6" max="6" width="13.3984375" style="5" customWidth="1"/>
    <col min="7" max="8" width="7.5" style="9" customWidth="1"/>
    <col min="9" max="9" width="13.3984375" style="5" customWidth="1"/>
    <col min="10" max="11" width="7.5" style="9" customWidth="1"/>
    <col min="12" max="12" width="13.3984375" style="5" customWidth="1"/>
    <col min="13" max="14" width="7.5" style="9" customWidth="1"/>
    <col min="15" max="15" width="13.3984375" style="5" customWidth="1"/>
    <col min="16" max="17" width="7.5" style="9" customWidth="1"/>
    <col min="18" max="18" width="13.3984375" style="5" customWidth="1"/>
    <col min="19" max="20" width="7.5" style="9" customWidth="1"/>
    <col min="21" max="21" width="13.3984375" style="5" customWidth="1"/>
    <col min="22" max="23" width="7.5" style="9" customWidth="1"/>
    <col min="24" max="16384" width="11" style="5"/>
  </cols>
  <sheetData>
    <row r="1" spans="1:23" s="7" customFormat="1" ht="21.75" customHeight="1" x14ac:dyDescent="0.25">
      <c r="A1" s="39" t="s">
        <v>31</v>
      </c>
      <c r="D1" s="2"/>
      <c r="E1" s="2"/>
      <c r="G1" s="2"/>
      <c r="H1" s="2"/>
      <c r="J1" s="2"/>
      <c r="K1" s="2"/>
      <c r="M1" s="2"/>
      <c r="N1" s="2"/>
      <c r="P1" s="2"/>
      <c r="Q1" s="2"/>
      <c r="S1" s="2"/>
      <c r="T1" s="2"/>
      <c r="V1" s="2"/>
      <c r="W1" s="2"/>
    </row>
    <row r="2" spans="1:23" s="7" customFormat="1" ht="15" customHeight="1" x14ac:dyDescent="0.25">
      <c r="A2" s="40" t="s">
        <v>32</v>
      </c>
      <c r="D2" s="2"/>
      <c r="E2" s="2"/>
      <c r="G2" s="2"/>
      <c r="H2" s="2"/>
      <c r="J2" s="2"/>
      <c r="K2" s="2"/>
      <c r="M2" s="2"/>
      <c r="N2" s="2"/>
      <c r="P2" s="2"/>
      <c r="Q2" s="2"/>
      <c r="S2" s="2"/>
      <c r="T2" s="2"/>
      <c r="V2" s="2"/>
      <c r="W2" s="2"/>
    </row>
    <row r="3" spans="1:23" s="1" customFormat="1" ht="10.5" customHeight="1" x14ac:dyDescent="0.25">
      <c r="A3" s="41"/>
      <c r="B3" s="37" t="s">
        <v>27</v>
      </c>
      <c r="C3" s="3"/>
      <c r="D3" s="2"/>
      <c r="E3" s="2"/>
      <c r="F3" s="3"/>
      <c r="G3" s="2"/>
      <c r="H3" s="2"/>
      <c r="I3" s="3"/>
      <c r="J3" s="2"/>
      <c r="K3" s="2"/>
      <c r="L3" s="3"/>
      <c r="M3" s="2"/>
      <c r="N3" s="2"/>
      <c r="O3" s="3"/>
      <c r="P3" s="2"/>
      <c r="Q3" s="2"/>
      <c r="R3" s="3"/>
      <c r="S3" s="2"/>
      <c r="T3" s="2"/>
      <c r="U3" s="3"/>
      <c r="V3" s="2"/>
      <c r="W3" s="2"/>
    </row>
    <row r="4" spans="1:23" s="1" customFormat="1" x14ac:dyDescent="0.25">
      <c r="A4" s="51" t="s">
        <v>71</v>
      </c>
      <c r="B4" s="38" t="str">
        <f>'Marktfruchtbau-Öko'!B4</f>
        <v>Stand: 09/2023</v>
      </c>
      <c r="D4" s="4"/>
      <c r="E4" s="4"/>
      <c r="G4" s="4"/>
      <c r="H4" s="4"/>
      <c r="J4" s="4"/>
      <c r="K4" s="4"/>
      <c r="M4" s="4"/>
      <c r="N4" s="4"/>
      <c r="P4" s="4"/>
      <c r="Q4" s="4"/>
      <c r="R4" s="299" t="s">
        <v>33</v>
      </c>
      <c r="S4" s="299"/>
      <c r="T4" s="299"/>
      <c r="U4" s="299"/>
      <c r="V4" s="299"/>
      <c r="W4" s="299"/>
    </row>
    <row r="5" spans="1:23" ht="18" customHeight="1" x14ac:dyDescent="0.25">
      <c r="A5" s="86" t="s">
        <v>85</v>
      </c>
      <c r="B5" s="18"/>
      <c r="C5" s="300" t="s">
        <v>80</v>
      </c>
      <c r="D5" s="301"/>
      <c r="E5" s="302"/>
      <c r="F5" s="300" t="s">
        <v>83</v>
      </c>
      <c r="G5" s="301"/>
      <c r="H5" s="302"/>
      <c r="I5" s="300" t="s">
        <v>84</v>
      </c>
      <c r="J5" s="301"/>
      <c r="K5" s="302"/>
      <c r="L5" s="300" t="s">
        <v>86</v>
      </c>
      <c r="M5" s="301"/>
      <c r="N5" s="302"/>
      <c r="O5" s="300" t="s">
        <v>87</v>
      </c>
      <c r="P5" s="301"/>
      <c r="Q5" s="302"/>
      <c r="R5" s="300"/>
      <c r="S5" s="301"/>
      <c r="T5" s="302"/>
      <c r="U5" s="300"/>
      <c r="V5" s="301"/>
      <c r="W5" s="302"/>
    </row>
    <row r="6" spans="1:23" s="6" customFormat="1" ht="15" customHeight="1" x14ac:dyDescent="0.25">
      <c r="A6" s="43"/>
      <c r="B6" s="19"/>
      <c r="C6" s="303" t="s">
        <v>22</v>
      </c>
      <c r="D6" s="305" t="s">
        <v>21</v>
      </c>
      <c r="E6" s="306"/>
      <c r="F6" s="303" t="s">
        <v>22</v>
      </c>
      <c r="G6" s="305" t="s">
        <v>21</v>
      </c>
      <c r="H6" s="306"/>
      <c r="I6" s="303" t="s">
        <v>22</v>
      </c>
      <c r="J6" s="305" t="s">
        <v>21</v>
      </c>
      <c r="K6" s="306"/>
      <c r="L6" s="303" t="s">
        <v>22</v>
      </c>
      <c r="M6" s="305" t="s">
        <v>21</v>
      </c>
      <c r="N6" s="306"/>
      <c r="O6" s="303" t="s">
        <v>22</v>
      </c>
      <c r="P6" s="305" t="s">
        <v>21</v>
      </c>
      <c r="Q6" s="306"/>
      <c r="R6" s="303" t="s">
        <v>22</v>
      </c>
      <c r="S6" s="305" t="s">
        <v>21</v>
      </c>
      <c r="T6" s="306"/>
      <c r="U6" s="303" t="s">
        <v>22</v>
      </c>
      <c r="V6" s="305" t="s">
        <v>21</v>
      </c>
      <c r="W6" s="306"/>
    </row>
    <row r="7" spans="1:23" s="6" customFormat="1" ht="12.75" customHeight="1" thickBot="1" x14ac:dyDescent="0.3">
      <c r="A7" s="43"/>
      <c r="B7" s="19"/>
      <c r="C7" s="304"/>
      <c r="D7" s="10" t="s">
        <v>19</v>
      </c>
      <c r="E7" s="11" t="s">
        <v>20</v>
      </c>
      <c r="F7" s="304"/>
      <c r="G7" s="10" t="s">
        <v>19</v>
      </c>
      <c r="H7" s="11" t="s">
        <v>20</v>
      </c>
      <c r="I7" s="304"/>
      <c r="J7" s="10" t="s">
        <v>19</v>
      </c>
      <c r="K7" s="11" t="s">
        <v>20</v>
      </c>
      <c r="L7" s="304"/>
      <c r="M7" s="10" t="s">
        <v>19</v>
      </c>
      <c r="N7" s="11" t="s">
        <v>20</v>
      </c>
      <c r="O7" s="304"/>
      <c r="P7" s="10" t="s">
        <v>19</v>
      </c>
      <c r="Q7" s="11" t="s">
        <v>20</v>
      </c>
      <c r="R7" s="304"/>
      <c r="S7" s="10" t="s">
        <v>19</v>
      </c>
      <c r="T7" s="11" t="s">
        <v>20</v>
      </c>
      <c r="U7" s="304"/>
      <c r="V7" s="10" t="s">
        <v>19</v>
      </c>
      <c r="W7" s="11" t="s">
        <v>20</v>
      </c>
    </row>
    <row r="8" spans="1:23" s="6" customFormat="1" ht="17.25" customHeight="1" thickBot="1" x14ac:dyDescent="0.3">
      <c r="A8" s="43" t="s">
        <v>30</v>
      </c>
      <c r="B8" s="20" t="s">
        <v>2</v>
      </c>
      <c r="C8" s="24">
        <v>320</v>
      </c>
      <c r="D8" s="12">
        <v>280</v>
      </c>
      <c r="E8" s="13">
        <v>420</v>
      </c>
      <c r="F8" s="24">
        <v>400</v>
      </c>
      <c r="G8" s="12">
        <v>320</v>
      </c>
      <c r="H8" s="13">
        <v>500</v>
      </c>
      <c r="I8" s="24">
        <v>150</v>
      </c>
      <c r="J8" s="12">
        <v>120</v>
      </c>
      <c r="K8" s="13">
        <v>200</v>
      </c>
      <c r="L8" s="24">
        <v>650</v>
      </c>
      <c r="M8" s="12">
        <v>450</v>
      </c>
      <c r="N8" s="13">
        <v>900</v>
      </c>
      <c r="O8" s="24">
        <v>280</v>
      </c>
      <c r="P8" s="12">
        <v>250</v>
      </c>
      <c r="Q8" s="13">
        <v>330</v>
      </c>
      <c r="R8" s="24"/>
      <c r="S8" s="29"/>
      <c r="T8" s="30"/>
      <c r="U8" s="24"/>
      <c r="V8" s="29"/>
      <c r="W8" s="30"/>
    </row>
    <row r="9" spans="1:23" s="6" customFormat="1" ht="17.25" customHeight="1" thickBot="1" x14ac:dyDescent="0.3">
      <c r="A9" s="43" t="s">
        <v>3</v>
      </c>
      <c r="B9" s="20" t="s">
        <v>4</v>
      </c>
      <c r="C9" s="24">
        <v>30</v>
      </c>
      <c r="D9" s="12">
        <v>20</v>
      </c>
      <c r="E9" s="13">
        <v>40</v>
      </c>
      <c r="F9" s="24">
        <v>17.5</v>
      </c>
      <c r="G9" s="12">
        <v>12</v>
      </c>
      <c r="H9" s="13">
        <v>22</v>
      </c>
      <c r="I9" s="24">
        <v>38</v>
      </c>
      <c r="J9" s="12">
        <v>35</v>
      </c>
      <c r="K9" s="13">
        <v>45</v>
      </c>
      <c r="L9" s="24">
        <v>11</v>
      </c>
      <c r="M9" s="12">
        <v>7.5</v>
      </c>
      <c r="N9" s="13">
        <v>14</v>
      </c>
      <c r="O9" s="24">
        <v>30</v>
      </c>
      <c r="P9" s="12">
        <v>25</v>
      </c>
      <c r="Q9" s="13">
        <v>50</v>
      </c>
      <c r="R9" s="24"/>
      <c r="S9" s="29"/>
      <c r="T9" s="30"/>
      <c r="U9" s="24"/>
      <c r="V9" s="29"/>
      <c r="W9" s="30"/>
    </row>
    <row r="10" spans="1:23" s="6" customFormat="1" ht="17.25" customHeight="1" thickBot="1" x14ac:dyDescent="0.3">
      <c r="A10" s="43" t="s">
        <v>81</v>
      </c>
      <c r="B10" s="20" t="s">
        <v>5</v>
      </c>
      <c r="C10" s="24">
        <v>0</v>
      </c>
      <c r="D10" s="12"/>
      <c r="E10" s="13"/>
      <c r="F10" s="24">
        <v>0</v>
      </c>
      <c r="G10" s="12"/>
      <c r="H10" s="13"/>
      <c r="I10" s="24">
        <v>0</v>
      </c>
      <c r="J10" s="12"/>
      <c r="K10" s="13"/>
      <c r="L10" s="24">
        <v>0</v>
      </c>
      <c r="M10" s="12"/>
      <c r="N10" s="13"/>
      <c r="O10" s="24">
        <v>0</v>
      </c>
      <c r="P10" s="12"/>
      <c r="Q10" s="13"/>
      <c r="R10" s="24"/>
      <c r="S10" s="29"/>
      <c r="T10" s="30"/>
      <c r="U10" s="24"/>
      <c r="V10" s="29"/>
      <c r="W10" s="30"/>
    </row>
    <row r="11" spans="1:23" s="7" customFormat="1" ht="17.25" customHeight="1" thickBot="1" x14ac:dyDescent="0.3">
      <c r="A11" s="44" t="s">
        <v>6</v>
      </c>
      <c r="B11" s="21" t="s">
        <v>7</v>
      </c>
      <c r="C11" s="25">
        <f>(C8*C9)+C10</f>
        <v>9600</v>
      </c>
      <c r="D11" s="14"/>
      <c r="E11" s="15"/>
      <c r="F11" s="25">
        <f>(F8*F9)+F10</f>
        <v>7000</v>
      </c>
      <c r="G11" s="14"/>
      <c r="H11" s="15"/>
      <c r="I11" s="25">
        <f>(I8*I9)+I10</f>
        <v>5700</v>
      </c>
      <c r="J11" s="14"/>
      <c r="K11" s="15"/>
      <c r="L11" s="25">
        <f>(L8*L9)+L10</f>
        <v>7150</v>
      </c>
      <c r="M11" s="14"/>
      <c r="N11" s="15"/>
      <c r="O11" s="25">
        <f>(O8*O9)+O10</f>
        <v>8400</v>
      </c>
      <c r="P11" s="14"/>
      <c r="Q11" s="15"/>
      <c r="R11" s="25">
        <f>(R8*R9)+R10</f>
        <v>0</v>
      </c>
      <c r="S11" s="31"/>
      <c r="T11" s="32"/>
      <c r="U11" s="25">
        <f>(U8*U9)+U10</f>
        <v>0</v>
      </c>
      <c r="V11" s="31"/>
      <c r="W11" s="32"/>
    </row>
    <row r="12" spans="1:23" s="6" customFormat="1" ht="17.25" customHeight="1" thickBot="1" x14ac:dyDescent="0.3">
      <c r="A12" s="45" t="s">
        <v>15</v>
      </c>
      <c r="B12" s="20" t="s">
        <v>7</v>
      </c>
      <c r="C12" s="24">
        <v>1400</v>
      </c>
      <c r="D12" s="12">
        <v>625</v>
      </c>
      <c r="E12" s="13">
        <v>1600</v>
      </c>
      <c r="F12" s="24">
        <v>550</v>
      </c>
      <c r="G12" s="12">
        <v>400</v>
      </c>
      <c r="H12" s="13">
        <v>700</v>
      </c>
      <c r="I12" s="24">
        <v>550</v>
      </c>
      <c r="J12" s="12">
        <v>500</v>
      </c>
      <c r="K12" s="13">
        <v>700</v>
      </c>
      <c r="L12" s="24">
        <v>1400</v>
      </c>
      <c r="M12" s="12">
        <v>800</v>
      </c>
      <c r="N12" s="13">
        <v>1900</v>
      </c>
      <c r="O12" s="24">
        <v>2100</v>
      </c>
      <c r="P12" s="12">
        <v>500</v>
      </c>
      <c r="Q12" s="13">
        <v>2500</v>
      </c>
      <c r="R12" s="24"/>
      <c r="S12" s="29"/>
      <c r="T12" s="30"/>
      <c r="U12" s="24"/>
      <c r="V12" s="29"/>
      <c r="W12" s="30"/>
    </row>
    <row r="13" spans="1:23" s="6" customFormat="1" ht="17.25" customHeight="1" thickBot="1" x14ac:dyDescent="0.3">
      <c r="A13" s="45" t="s">
        <v>16</v>
      </c>
      <c r="B13" s="20" t="s">
        <v>7</v>
      </c>
      <c r="C13" s="24">
        <v>70</v>
      </c>
      <c r="D13" s="12">
        <v>0</v>
      </c>
      <c r="E13" s="13">
        <v>100</v>
      </c>
      <c r="F13" s="24">
        <v>0</v>
      </c>
      <c r="G13" s="12">
        <v>0</v>
      </c>
      <c r="H13" s="13">
        <v>50</v>
      </c>
      <c r="I13" s="24">
        <v>0</v>
      </c>
      <c r="J13" s="12"/>
      <c r="K13" s="13"/>
      <c r="L13" s="24">
        <v>0</v>
      </c>
      <c r="M13" s="12"/>
      <c r="N13" s="13"/>
      <c r="O13" s="24">
        <v>5</v>
      </c>
      <c r="P13" s="12">
        <v>0</v>
      </c>
      <c r="Q13" s="13">
        <v>50</v>
      </c>
      <c r="R13" s="24"/>
      <c r="S13" s="29"/>
      <c r="T13" s="30"/>
      <c r="U13" s="24"/>
      <c r="V13" s="29"/>
      <c r="W13" s="30"/>
    </row>
    <row r="14" spans="1:23" s="6" customFormat="1" ht="17.25" customHeight="1" thickBot="1" x14ac:dyDescent="0.3">
      <c r="A14" s="45" t="s">
        <v>14</v>
      </c>
      <c r="B14" s="20" t="s">
        <v>7</v>
      </c>
      <c r="C14" s="24">
        <v>380</v>
      </c>
      <c r="D14" s="12">
        <v>150</v>
      </c>
      <c r="E14" s="13">
        <v>500</v>
      </c>
      <c r="F14" s="24">
        <v>400</v>
      </c>
      <c r="G14" s="12">
        <v>180</v>
      </c>
      <c r="H14" s="13">
        <v>500</v>
      </c>
      <c r="I14" s="24">
        <v>600</v>
      </c>
      <c r="J14" s="12">
        <v>200</v>
      </c>
      <c r="K14" s="13">
        <v>700</v>
      </c>
      <c r="L14" s="24">
        <v>850</v>
      </c>
      <c r="M14" s="12">
        <v>300</v>
      </c>
      <c r="N14" s="13">
        <v>1000</v>
      </c>
      <c r="O14" s="24">
        <v>350</v>
      </c>
      <c r="P14" s="12">
        <v>250</v>
      </c>
      <c r="Q14" s="13">
        <v>470</v>
      </c>
      <c r="R14" s="24"/>
      <c r="S14" s="29"/>
      <c r="T14" s="30"/>
      <c r="U14" s="24"/>
      <c r="V14" s="29"/>
      <c r="W14" s="30"/>
    </row>
    <row r="15" spans="1:23" s="6" customFormat="1" ht="17.25" customHeight="1" thickBot="1" x14ac:dyDescent="0.3">
      <c r="A15" s="45" t="s">
        <v>8</v>
      </c>
      <c r="B15" s="20" t="s">
        <v>7</v>
      </c>
      <c r="C15" s="24">
        <v>350</v>
      </c>
      <c r="D15" s="12">
        <v>235</v>
      </c>
      <c r="E15" s="13">
        <v>550</v>
      </c>
      <c r="F15" s="24">
        <v>220</v>
      </c>
      <c r="G15" s="12">
        <v>150</v>
      </c>
      <c r="H15" s="13">
        <v>350</v>
      </c>
      <c r="I15" s="24">
        <v>430</v>
      </c>
      <c r="J15" s="12">
        <v>350</v>
      </c>
      <c r="K15" s="13">
        <v>600</v>
      </c>
      <c r="L15" s="24">
        <v>85</v>
      </c>
      <c r="M15" s="12">
        <v>65</v>
      </c>
      <c r="N15" s="13">
        <v>200</v>
      </c>
      <c r="O15" s="24">
        <v>400</v>
      </c>
      <c r="P15" s="12">
        <v>250</v>
      </c>
      <c r="Q15" s="13">
        <v>650</v>
      </c>
      <c r="R15" s="24"/>
      <c r="S15" s="29"/>
      <c r="T15" s="30"/>
      <c r="U15" s="24"/>
      <c r="V15" s="29"/>
      <c r="W15" s="30"/>
    </row>
    <row r="16" spans="1:23" s="6" customFormat="1" ht="17.25" customHeight="1" thickBot="1" x14ac:dyDescent="0.3">
      <c r="A16" s="45" t="s">
        <v>82</v>
      </c>
      <c r="B16" s="20" t="s">
        <v>7</v>
      </c>
      <c r="C16" s="24">
        <v>255</v>
      </c>
      <c r="D16" s="12">
        <v>0</v>
      </c>
      <c r="E16" s="13">
        <v>350</v>
      </c>
      <c r="F16" s="24">
        <v>175</v>
      </c>
      <c r="G16" s="12">
        <v>0</v>
      </c>
      <c r="H16" s="13">
        <v>250</v>
      </c>
      <c r="I16" s="24">
        <v>175</v>
      </c>
      <c r="J16" s="12">
        <v>0</v>
      </c>
      <c r="K16" s="13">
        <v>250</v>
      </c>
      <c r="L16" s="24">
        <v>175</v>
      </c>
      <c r="M16" s="12">
        <v>0</v>
      </c>
      <c r="N16" s="13">
        <v>250</v>
      </c>
      <c r="O16" s="24">
        <v>180</v>
      </c>
      <c r="P16" s="12">
        <v>0</v>
      </c>
      <c r="Q16" s="13">
        <v>250</v>
      </c>
      <c r="R16" s="24"/>
      <c r="S16" s="29"/>
      <c r="T16" s="30"/>
      <c r="U16" s="24"/>
      <c r="V16" s="29"/>
      <c r="W16" s="30"/>
    </row>
    <row r="17" spans="1:23" s="6" customFormat="1" ht="17.25" customHeight="1" thickBot="1" x14ac:dyDescent="0.3">
      <c r="A17" s="45" t="s">
        <v>17</v>
      </c>
      <c r="B17" s="20" t="s">
        <v>7</v>
      </c>
      <c r="C17" s="24">
        <v>0</v>
      </c>
      <c r="D17" s="12">
        <v>0</v>
      </c>
      <c r="E17" s="13">
        <v>2600</v>
      </c>
      <c r="F17" s="24">
        <v>0</v>
      </c>
      <c r="G17" s="12">
        <v>0</v>
      </c>
      <c r="H17" s="13">
        <v>500</v>
      </c>
      <c r="I17" s="24">
        <v>0</v>
      </c>
      <c r="J17" s="12"/>
      <c r="K17" s="13"/>
      <c r="L17" s="24">
        <v>0</v>
      </c>
      <c r="M17" s="12"/>
      <c r="N17" s="13"/>
      <c r="O17" s="24">
        <v>0</v>
      </c>
      <c r="P17" s="12"/>
      <c r="Q17" s="13"/>
      <c r="R17" s="24"/>
      <c r="S17" s="29"/>
      <c r="T17" s="30"/>
      <c r="U17" s="24"/>
      <c r="V17" s="29"/>
      <c r="W17" s="30"/>
    </row>
    <row r="18" spans="1:23" s="6" customFormat="1" ht="17.25" customHeight="1" thickBot="1" x14ac:dyDescent="0.3">
      <c r="A18" s="45" t="s">
        <v>11</v>
      </c>
      <c r="B18" s="20" t="s">
        <v>7</v>
      </c>
      <c r="C18" s="24">
        <v>580</v>
      </c>
      <c r="D18" s="12">
        <v>380</v>
      </c>
      <c r="E18" s="13">
        <v>700</v>
      </c>
      <c r="F18" s="24">
        <v>310</v>
      </c>
      <c r="G18" s="12">
        <v>180</v>
      </c>
      <c r="H18" s="13">
        <v>400</v>
      </c>
      <c r="I18" s="24">
        <v>250</v>
      </c>
      <c r="J18" s="12">
        <v>100</v>
      </c>
      <c r="K18" s="13">
        <v>350</v>
      </c>
      <c r="L18" s="24">
        <v>440</v>
      </c>
      <c r="M18" s="12">
        <v>200</v>
      </c>
      <c r="N18" s="13">
        <v>650</v>
      </c>
      <c r="O18" s="24">
        <v>440</v>
      </c>
      <c r="P18" s="12">
        <v>200</v>
      </c>
      <c r="Q18" s="13">
        <v>680</v>
      </c>
      <c r="R18" s="24"/>
      <c r="S18" s="29"/>
      <c r="T18" s="30"/>
      <c r="U18" s="24"/>
      <c r="V18" s="29"/>
      <c r="W18" s="30"/>
    </row>
    <row r="19" spans="1:23" s="6" customFormat="1" ht="17.25" customHeight="1" thickBot="1" x14ac:dyDescent="0.3">
      <c r="A19" s="45" t="s">
        <v>13</v>
      </c>
      <c r="B19" s="20" t="s">
        <v>7</v>
      </c>
      <c r="C19" s="24">
        <v>920</v>
      </c>
      <c r="D19" s="12">
        <v>0</v>
      </c>
      <c r="E19" s="13">
        <v>1100</v>
      </c>
      <c r="F19" s="24">
        <v>690</v>
      </c>
      <c r="G19" s="12">
        <v>0</v>
      </c>
      <c r="H19" s="13">
        <v>950</v>
      </c>
      <c r="I19" s="24">
        <v>0</v>
      </c>
      <c r="J19" s="12">
        <v>0</v>
      </c>
      <c r="K19" s="13">
        <v>250</v>
      </c>
      <c r="L19" s="24">
        <v>0</v>
      </c>
      <c r="M19" s="12">
        <v>0</v>
      </c>
      <c r="N19" s="13">
        <v>300</v>
      </c>
      <c r="O19" s="24">
        <v>690</v>
      </c>
      <c r="P19" s="12">
        <v>0</v>
      </c>
      <c r="Q19" s="13">
        <v>900</v>
      </c>
      <c r="R19" s="24"/>
      <c r="S19" s="29"/>
      <c r="T19" s="30"/>
      <c r="U19" s="24"/>
      <c r="V19" s="29"/>
      <c r="W19" s="30"/>
    </row>
    <row r="20" spans="1:23" s="6" customFormat="1" ht="17.25" customHeight="1" thickBot="1" x14ac:dyDescent="0.3">
      <c r="A20" s="45" t="s">
        <v>10</v>
      </c>
      <c r="B20" s="20" t="s">
        <v>7</v>
      </c>
      <c r="C20" s="24">
        <v>1800</v>
      </c>
      <c r="D20" s="12">
        <v>0</v>
      </c>
      <c r="E20" s="13">
        <v>2200</v>
      </c>
      <c r="F20" s="24">
        <v>900</v>
      </c>
      <c r="G20" s="12">
        <v>0</v>
      </c>
      <c r="H20" s="13">
        <v>1200</v>
      </c>
      <c r="I20" s="24">
        <v>1450</v>
      </c>
      <c r="J20" s="12">
        <v>0</v>
      </c>
      <c r="K20" s="13">
        <v>1600</v>
      </c>
      <c r="L20" s="24">
        <v>1650</v>
      </c>
      <c r="M20" s="12">
        <v>0</v>
      </c>
      <c r="N20" s="13">
        <v>1800</v>
      </c>
      <c r="O20" s="24">
        <v>2400</v>
      </c>
      <c r="P20" s="12">
        <v>900</v>
      </c>
      <c r="Q20" s="13">
        <v>3800</v>
      </c>
      <c r="R20" s="24"/>
      <c r="S20" s="29"/>
      <c r="T20" s="30"/>
      <c r="U20" s="24"/>
      <c r="V20" s="29"/>
      <c r="W20" s="30"/>
    </row>
    <row r="21" spans="1:23" s="6" customFormat="1" ht="17.25" customHeight="1" thickBot="1" x14ac:dyDescent="0.3">
      <c r="A21" s="45" t="s">
        <v>29</v>
      </c>
      <c r="B21" s="20" t="s">
        <v>7</v>
      </c>
      <c r="C21" s="24">
        <v>200</v>
      </c>
      <c r="D21" s="12">
        <v>0</v>
      </c>
      <c r="E21" s="13">
        <v>300</v>
      </c>
      <c r="F21" s="24">
        <v>100</v>
      </c>
      <c r="G21" s="12">
        <v>0</v>
      </c>
      <c r="H21" s="13">
        <v>200</v>
      </c>
      <c r="I21" s="24">
        <v>100</v>
      </c>
      <c r="J21" s="12">
        <v>0</v>
      </c>
      <c r="K21" s="13">
        <v>200</v>
      </c>
      <c r="L21" s="24">
        <v>100</v>
      </c>
      <c r="M21" s="12">
        <v>0</v>
      </c>
      <c r="N21" s="13">
        <v>200</v>
      </c>
      <c r="O21" s="24">
        <v>100</v>
      </c>
      <c r="P21" s="12">
        <v>0</v>
      </c>
      <c r="Q21" s="13">
        <v>200</v>
      </c>
      <c r="R21" s="24"/>
      <c r="S21" s="29"/>
      <c r="T21" s="30"/>
      <c r="U21" s="24"/>
      <c r="V21" s="29"/>
      <c r="W21" s="30"/>
    </row>
    <row r="22" spans="1:23" s="7" customFormat="1" ht="19.5" customHeight="1" x14ac:dyDescent="0.25">
      <c r="A22" s="46" t="s">
        <v>12</v>
      </c>
      <c r="B22" s="21" t="s">
        <v>7</v>
      </c>
      <c r="C22" s="25">
        <f>SUM(C12:C21)</f>
        <v>5955</v>
      </c>
      <c r="D22" s="14"/>
      <c r="E22" s="15"/>
      <c r="F22" s="25">
        <f>SUM(F12:F21)</f>
        <v>3345</v>
      </c>
      <c r="G22" s="14"/>
      <c r="H22" s="15"/>
      <c r="I22" s="25">
        <f>SUM(I12:I21)</f>
        <v>3555</v>
      </c>
      <c r="J22" s="14"/>
      <c r="K22" s="15"/>
      <c r="L22" s="25">
        <f>SUM(L12:L21)</f>
        <v>4700</v>
      </c>
      <c r="M22" s="14"/>
      <c r="N22" s="15"/>
      <c r="O22" s="25">
        <f>SUM(O12:O21)</f>
        <v>6665</v>
      </c>
      <c r="P22" s="14"/>
      <c r="Q22" s="15"/>
      <c r="R22" s="25">
        <f>SUM(R12:R21)</f>
        <v>0</v>
      </c>
      <c r="S22" s="31"/>
      <c r="T22" s="32"/>
      <c r="U22" s="25">
        <f>SUM(U12:U21)</f>
        <v>0</v>
      </c>
      <c r="V22" s="31"/>
      <c r="W22" s="32"/>
    </row>
    <row r="23" spans="1:23" s="8" customFormat="1" ht="21" customHeight="1" x14ac:dyDescent="0.25">
      <c r="A23" s="47" t="s">
        <v>9</v>
      </c>
      <c r="B23" s="22" t="s">
        <v>7</v>
      </c>
      <c r="C23" s="26">
        <f>C11-C22</f>
        <v>3645</v>
      </c>
      <c r="D23" s="14"/>
      <c r="E23" s="15"/>
      <c r="F23" s="26">
        <f>F11-F22</f>
        <v>3655</v>
      </c>
      <c r="G23" s="14"/>
      <c r="H23" s="15"/>
      <c r="I23" s="26">
        <f>I11-I22</f>
        <v>2145</v>
      </c>
      <c r="J23" s="14"/>
      <c r="K23" s="15"/>
      <c r="L23" s="26">
        <f>L11-L22</f>
        <v>2450</v>
      </c>
      <c r="M23" s="14"/>
      <c r="N23" s="15"/>
      <c r="O23" s="26">
        <f>O11-O22</f>
        <v>1735</v>
      </c>
      <c r="P23" s="14"/>
      <c r="Q23" s="15"/>
      <c r="R23" s="26">
        <f>R11-R22</f>
        <v>0</v>
      </c>
      <c r="S23" s="31"/>
      <c r="T23" s="32"/>
      <c r="U23" s="26">
        <f>U11-U22</f>
        <v>0</v>
      </c>
      <c r="V23" s="31"/>
      <c r="W23" s="32"/>
    </row>
    <row r="24" spans="1:23" s="6" customFormat="1" ht="7.5" customHeight="1" thickBot="1" x14ac:dyDescent="0.3">
      <c r="A24" s="43"/>
      <c r="B24" s="20"/>
      <c r="C24" s="27"/>
      <c r="D24" s="10"/>
      <c r="E24" s="11"/>
      <c r="F24" s="27"/>
      <c r="G24" s="10"/>
      <c r="H24" s="11"/>
      <c r="I24" s="27"/>
      <c r="J24" s="10"/>
      <c r="K24" s="11"/>
      <c r="L24" s="27"/>
      <c r="M24" s="10"/>
      <c r="N24" s="11"/>
      <c r="O24" s="27"/>
      <c r="P24" s="10"/>
      <c r="Q24" s="11"/>
      <c r="R24" s="27"/>
      <c r="S24" s="33"/>
      <c r="T24" s="34"/>
      <c r="U24" s="27"/>
      <c r="V24" s="33"/>
      <c r="W24" s="34"/>
    </row>
    <row r="25" spans="1:23" s="6" customFormat="1" ht="21" customHeight="1" x14ac:dyDescent="0.25">
      <c r="A25" s="48" t="s">
        <v>163</v>
      </c>
      <c r="B25" s="23" t="s">
        <v>18</v>
      </c>
      <c r="C25" s="28">
        <v>250</v>
      </c>
      <c r="D25" s="16">
        <v>200</v>
      </c>
      <c r="E25" s="17">
        <v>300</v>
      </c>
      <c r="F25" s="28">
        <v>130</v>
      </c>
      <c r="G25" s="16">
        <v>100</v>
      </c>
      <c r="H25" s="17">
        <v>200</v>
      </c>
      <c r="I25" s="28">
        <v>125</v>
      </c>
      <c r="J25" s="16">
        <v>110</v>
      </c>
      <c r="K25" s="17">
        <v>180</v>
      </c>
      <c r="L25" s="28">
        <v>230</v>
      </c>
      <c r="M25" s="16">
        <v>180</v>
      </c>
      <c r="N25" s="17">
        <v>300</v>
      </c>
      <c r="O25" s="28">
        <v>280</v>
      </c>
      <c r="P25" s="16">
        <v>160</v>
      </c>
      <c r="Q25" s="17">
        <v>500</v>
      </c>
      <c r="R25" s="28"/>
      <c r="S25" s="35"/>
      <c r="T25" s="36"/>
      <c r="U25" s="28"/>
      <c r="V25" s="35"/>
      <c r="W25" s="36"/>
    </row>
    <row r="26" spans="1:23" s="6" customFormat="1" ht="9.75" customHeight="1" x14ac:dyDescent="0.25">
      <c r="A26" s="49"/>
      <c r="D26" s="9"/>
      <c r="E26" s="9"/>
      <c r="G26" s="9"/>
      <c r="H26" s="9"/>
      <c r="J26" s="9"/>
      <c r="K26" s="9"/>
      <c r="M26" s="9"/>
      <c r="N26" s="9"/>
      <c r="P26" s="9"/>
      <c r="Q26" s="9"/>
      <c r="S26" s="9"/>
      <c r="T26" s="9"/>
      <c r="V26" s="9"/>
      <c r="W26" s="9"/>
    </row>
    <row r="27" spans="1:23" s="50" customFormat="1" x14ac:dyDescent="0.25">
      <c r="A27" s="52" t="s">
        <v>34</v>
      </c>
    </row>
    <row r="28" spans="1:23" ht="12" customHeight="1" x14ac:dyDescent="0.25">
      <c r="A28" s="53" t="s">
        <v>143</v>
      </c>
    </row>
    <row r="29" spans="1:23" ht="12" customHeight="1" x14ac:dyDescent="0.25">
      <c r="A29" s="53" t="s">
        <v>35</v>
      </c>
    </row>
    <row r="30" spans="1:23" ht="12" customHeight="1" x14ac:dyDescent="0.25">
      <c r="A30" s="53" t="s">
        <v>36</v>
      </c>
    </row>
    <row r="31" spans="1:23" ht="12" customHeight="1" x14ac:dyDescent="0.25">
      <c r="A31" s="54" t="s">
        <v>37</v>
      </c>
    </row>
  </sheetData>
  <sheetProtection sheet="1" objects="1" scenarios="1" selectLockedCells="1"/>
  <mergeCells count="22">
    <mergeCell ref="R4:W4"/>
    <mergeCell ref="O5:Q5"/>
    <mergeCell ref="O6:O7"/>
    <mergeCell ref="P6:Q6"/>
    <mergeCell ref="R5:T5"/>
    <mergeCell ref="U5:W5"/>
    <mergeCell ref="U6:U7"/>
    <mergeCell ref="V6:W6"/>
    <mergeCell ref="R6:R7"/>
    <mergeCell ref="S6:T6"/>
    <mergeCell ref="C5:E5"/>
    <mergeCell ref="F5:H5"/>
    <mergeCell ref="I5:K5"/>
    <mergeCell ref="L5:N5"/>
    <mergeCell ref="C6:C7"/>
    <mergeCell ref="D6:E6"/>
    <mergeCell ref="F6:F7"/>
    <mergeCell ref="G6:H6"/>
    <mergeCell ref="I6:I7"/>
    <mergeCell ref="J6:K6"/>
    <mergeCell ref="L6:L7"/>
    <mergeCell ref="M6:N6"/>
  </mergeCells>
  <pageMargins left="0.39370078740157483" right="0.23622047244094491" top="0.74803149606299213" bottom="0.62992125984251968" header="0.31496062992125984" footer="0.19685039370078741"/>
  <pageSetup paperSize="9" scale="96" orientation="landscape" r:id="rId1"/>
  <headerFooter>
    <oddHeader>&amp;LBeratung ökologischer Landbau&amp;R&amp;G</oddHeader>
    <oddFooter>&amp;L Orientierungswerte ökologischer Feldgemüseanbau
 &amp;8© Ökoteam der Landwirtschaftskammer Nordrhein-Westfalen (GP)&amp;R&amp;10 &amp;8 06/2016&amp;10; Seite &amp;P von &amp;N</oddFooter>
  </headerFooter>
  <colBreaks count="1" manualBreakCount="1">
    <brk id="17" max="24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31"/>
  <sheetViews>
    <sheetView showGridLines="0"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R21" sqref="R21"/>
    </sheetView>
  </sheetViews>
  <sheetFormatPr baseColWidth="10" defaultColWidth="11" defaultRowHeight="13.8" x14ac:dyDescent="0.25"/>
  <cols>
    <col min="1" max="1" width="38.5" style="50" customWidth="1"/>
    <col min="2" max="2" width="9" style="5" customWidth="1"/>
    <col min="3" max="3" width="13.3984375" style="5" customWidth="1"/>
    <col min="4" max="5" width="7.5" style="9" customWidth="1"/>
    <col min="6" max="6" width="13.3984375" style="5" customWidth="1"/>
    <col min="7" max="8" width="7.5" style="9" customWidth="1"/>
    <col min="9" max="9" width="13.3984375" style="5" customWidth="1"/>
    <col min="10" max="11" width="7.5" style="9" customWidth="1"/>
    <col min="12" max="12" width="13.3984375" style="5" customWidth="1"/>
    <col min="13" max="14" width="7.5" style="9" customWidth="1"/>
    <col min="15" max="15" width="13.3984375" style="5" customWidth="1"/>
    <col min="16" max="17" width="7.5" style="9" customWidth="1"/>
    <col min="18" max="18" width="13.3984375" style="5" customWidth="1"/>
    <col min="19" max="20" width="7.5" style="9" customWidth="1"/>
    <col min="21" max="21" width="13.3984375" style="5" customWidth="1"/>
    <col min="22" max="23" width="7.5" style="9" customWidth="1"/>
    <col min="24" max="16384" width="11" style="5"/>
  </cols>
  <sheetData>
    <row r="1" spans="1:23" s="7" customFormat="1" ht="21.75" customHeight="1" x14ac:dyDescent="0.25">
      <c r="A1" s="39" t="s">
        <v>31</v>
      </c>
      <c r="D1" s="2"/>
      <c r="E1" s="2"/>
      <c r="G1" s="2"/>
      <c r="H1" s="2"/>
      <c r="J1" s="2"/>
      <c r="K1" s="2"/>
      <c r="M1" s="2"/>
      <c r="N1" s="2"/>
      <c r="P1" s="2"/>
      <c r="Q1" s="2"/>
      <c r="S1" s="2"/>
      <c r="T1" s="2"/>
      <c r="V1" s="2"/>
      <c r="W1" s="2"/>
    </row>
    <row r="2" spans="1:23" s="7" customFormat="1" ht="15" customHeight="1" x14ac:dyDescent="0.25">
      <c r="A2" s="40" t="s">
        <v>32</v>
      </c>
      <c r="D2" s="2"/>
      <c r="E2" s="2"/>
      <c r="G2" s="2"/>
      <c r="H2" s="2"/>
      <c r="J2" s="2"/>
      <c r="K2" s="2"/>
      <c r="M2" s="2"/>
      <c r="N2" s="2"/>
      <c r="P2" s="2"/>
      <c r="Q2" s="2"/>
      <c r="S2" s="2"/>
      <c r="T2" s="2"/>
      <c r="V2" s="2"/>
      <c r="W2" s="2"/>
    </row>
    <row r="3" spans="1:23" s="1" customFormat="1" ht="10.5" customHeight="1" x14ac:dyDescent="0.25">
      <c r="A3" s="41"/>
      <c r="B3" s="37" t="s">
        <v>27</v>
      </c>
      <c r="C3" s="3"/>
      <c r="D3" s="2"/>
      <c r="E3" s="2"/>
      <c r="F3" s="3"/>
      <c r="G3" s="2"/>
      <c r="H3" s="2"/>
      <c r="I3" s="3"/>
      <c r="J3" s="2"/>
      <c r="K3" s="2"/>
      <c r="L3" s="3"/>
      <c r="M3" s="2"/>
      <c r="N3" s="2"/>
      <c r="O3" s="3"/>
      <c r="P3" s="2"/>
      <c r="Q3" s="2"/>
      <c r="R3" s="3"/>
      <c r="S3" s="2"/>
      <c r="T3" s="2"/>
      <c r="U3" s="3"/>
      <c r="V3" s="2"/>
      <c r="W3" s="2"/>
    </row>
    <row r="4" spans="1:23" s="1" customFormat="1" x14ac:dyDescent="0.25">
      <c r="A4" s="51" t="s">
        <v>71</v>
      </c>
      <c r="B4" s="38" t="str">
        <f>'Marktfruchtbau-Öko'!B4</f>
        <v>Stand: 09/2023</v>
      </c>
      <c r="D4" s="4"/>
      <c r="E4" s="4"/>
      <c r="G4" s="4"/>
      <c r="H4" s="4"/>
      <c r="J4" s="4"/>
      <c r="K4" s="4"/>
      <c r="M4" s="4"/>
      <c r="N4" s="4"/>
      <c r="P4" s="4"/>
      <c r="Q4" s="4"/>
      <c r="R4" s="299" t="s">
        <v>33</v>
      </c>
      <c r="S4" s="299"/>
      <c r="T4" s="299"/>
      <c r="U4" s="299"/>
      <c r="V4" s="299"/>
      <c r="W4" s="299"/>
    </row>
    <row r="5" spans="1:23" ht="18" customHeight="1" x14ac:dyDescent="0.25">
      <c r="A5" s="42"/>
      <c r="B5" s="18"/>
      <c r="C5" s="300" t="s">
        <v>94</v>
      </c>
      <c r="D5" s="301"/>
      <c r="E5" s="301"/>
      <c r="F5" s="300" t="s">
        <v>74</v>
      </c>
      <c r="G5" s="301"/>
      <c r="H5" s="302"/>
      <c r="I5" s="301" t="s">
        <v>79</v>
      </c>
      <c r="J5" s="301"/>
      <c r="K5" s="302"/>
      <c r="L5" s="300" t="s">
        <v>75</v>
      </c>
      <c r="M5" s="301"/>
      <c r="N5" s="302"/>
      <c r="O5" s="300" t="s">
        <v>1</v>
      </c>
      <c r="P5" s="301"/>
      <c r="Q5" s="302"/>
      <c r="R5" s="300"/>
      <c r="S5" s="301"/>
      <c r="T5" s="302"/>
      <c r="U5" s="300"/>
      <c r="V5" s="301"/>
      <c r="W5" s="302"/>
    </row>
    <row r="6" spans="1:23" s="6" customFormat="1" ht="15" customHeight="1" x14ac:dyDescent="0.25">
      <c r="A6" s="43"/>
      <c r="B6" s="19"/>
      <c r="C6" s="303" t="s">
        <v>22</v>
      </c>
      <c r="D6" s="305" t="s">
        <v>21</v>
      </c>
      <c r="E6" s="305"/>
      <c r="F6" s="303" t="s">
        <v>22</v>
      </c>
      <c r="G6" s="305" t="s">
        <v>21</v>
      </c>
      <c r="H6" s="306"/>
      <c r="I6" s="307" t="s">
        <v>22</v>
      </c>
      <c r="J6" s="305" t="s">
        <v>21</v>
      </c>
      <c r="K6" s="306"/>
      <c r="L6" s="303" t="s">
        <v>22</v>
      </c>
      <c r="M6" s="305" t="s">
        <v>21</v>
      </c>
      <c r="N6" s="306"/>
      <c r="O6" s="303" t="s">
        <v>22</v>
      </c>
      <c r="P6" s="305" t="s">
        <v>21</v>
      </c>
      <c r="Q6" s="306"/>
      <c r="R6" s="303" t="s">
        <v>22</v>
      </c>
      <c r="S6" s="305" t="s">
        <v>21</v>
      </c>
      <c r="T6" s="306"/>
      <c r="U6" s="303" t="s">
        <v>22</v>
      </c>
      <c r="V6" s="305" t="s">
        <v>21</v>
      </c>
      <c r="W6" s="306"/>
    </row>
    <row r="7" spans="1:23" s="6" customFormat="1" ht="12.75" customHeight="1" thickBot="1" x14ac:dyDescent="0.3">
      <c r="A7" s="43"/>
      <c r="B7" s="19"/>
      <c r="C7" s="303"/>
      <c r="D7" s="10" t="s">
        <v>19</v>
      </c>
      <c r="E7" s="10" t="s">
        <v>20</v>
      </c>
      <c r="F7" s="304"/>
      <c r="G7" s="10" t="s">
        <v>19</v>
      </c>
      <c r="H7" s="11" t="s">
        <v>20</v>
      </c>
      <c r="I7" s="308"/>
      <c r="J7" s="10" t="s">
        <v>19</v>
      </c>
      <c r="K7" s="11" t="s">
        <v>20</v>
      </c>
      <c r="L7" s="304"/>
      <c r="M7" s="10" t="s">
        <v>19</v>
      </c>
      <c r="N7" s="11" t="s">
        <v>20</v>
      </c>
      <c r="O7" s="304"/>
      <c r="P7" s="10" t="s">
        <v>19</v>
      </c>
      <c r="Q7" s="11" t="s">
        <v>20</v>
      </c>
      <c r="R7" s="304"/>
      <c r="S7" s="10" t="s">
        <v>19</v>
      </c>
      <c r="T7" s="11" t="s">
        <v>20</v>
      </c>
      <c r="U7" s="304"/>
      <c r="V7" s="10" t="s">
        <v>19</v>
      </c>
      <c r="W7" s="11" t="s">
        <v>20</v>
      </c>
    </row>
    <row r="8" spans="1:23" s="78" customFormat="1" ht="17.25" customHeight="1" thickBot="1" x14ac:dyDescent="0.3">
      <c r="A8" s="72" t="s">
        <v>38</v>
      </c>
      <c r="B8" s="84" t="s">
        <v>2</v>
      </c>
      <c r="C8" s="79">
        <v>55</v>
      </c>
      <c r="D8" s="80">
        <v>30</v>
      </c>
      <c r="E8" s="81">
        <v>85</v>
      </c>
      <c r="F8" s="79">
        <v>60</v>
      </c>
      <c r="G8" s="80">
        <v>35</v>
      </c>
      <c r="H8" s="81">
        <v>90</v>
      </c>
      <c r="I8" s="79">
        <v>42</v>
      </c>
      <c r="J8" s="80">
        <v>27</v>
      </c>
      <c r="K8" s="81">
        <v>55</v>
      </c>
      <c r="L8" s="79">
        <v>70</v>
      </c>
      <c r="M8" s="80">
        <v>45</v>
      </c>
      <c r="N8" s="81">
        <v>100</v>
      </c>
      <c r="O8" s="79">
        <v>90</v>
      </c>
      <c r="P8" s="80">
        <v>75</v>
      </c>
      <c r="Q8" s="81">
        <v>140</v>
      </c>
      <c r="R8" s="79"/>
      <c r="S8" s="82"/>
      <c r="T8" s="83"/>
      <c r="U8" s="79"/>
      <c r="V8" s="82"/>
      <c r="W8" s="83"/>
    </row>
    <row r="9" spans="1:23" s="78" customFormat="1" ht="17.25" customHeight="1" thickBot="1" x14ac:dyDescent="0.3">
      <c r="A9" s="72" t="s">
        <v>76</v>
      </c>
      <c r="B9" s="85" t="s">
        <v>77</v>
      </c>
      <c r="C9" s="55">
        <v>36000</v>
      </c>
      <c r="D9" s="73">
        <v>20000</v>
      </c>
      <c r="E9" s="74">
        <v>60000</v>
      </c>
      <c r="F9" s="55">
        <v>35000</v>
      </c>
      <c r="G9" s="73">
        <v>20000</v>
      </c>
      <c r="H9" s="74">
        <v>55000</v>
      </c>
      <c r="I9" s="55">
        <v>22000</v>
      </c>
      <c r="J9" s="73">
        <v>15000</v>
      </c>
      <c r="K9" s="74">
        <v>30000</v>
      </c>
      <c r="L9" s="55">
        <v>45000</v>
      </c>
      <c r="M9" s="73">
        <v>27000</v>
      </c>
      <c r="N9" s="74">
        <v>60000</v>
      </c>
      <c r="O9" s="55">
        <v>58000</v>
      </c>
      <c r="P9" s="73">
        <v>48000</v>
      </c>
      <c r="Q9" s="74">
        <v>91000</v>
      </c>
      <c r="R9" s="55"/>
      <c r="S9" s="75"/>
      <c r="T9" s="76"/>
      <c r="U9" s="55"/>
      <c r="V9" s="75"/>
      <c r="W9" s="76"/>
    </row>
    <row r="10" spans="1:23" s="6" customFormat="1" ht="17.25" customHeight="1" thickBot="1" x14ac:dyDescent="0.3">
      <c r="A10" s="43" t="s">
        <v>3</v>
      </c>
      <c r="B10" s="20" t="s">
        <v>78</v>
      </c>
      <c r="C10" s="66">
        <v>0</v>
      </c>
      <c r="D10" s="12"/>
      <c r="E10" s="13"/>
      <c r="F10" s="77">
        <v>0</v>
      </c>
      <c r="G10" s="12"/>
      <c r="H10" s="13"/>
      <c r="I10" s="77">
        <v>0</v>
      </c>
      <c r="J10" s="12"/>
      <c r="K10" s="13"/>
      <c r="L10" s="66">
        <v>0</v>
      </c>
      <c r="M10" s="12">
        <v>0</v>
      </c>
      <c r="N10" s="13">
        <v>14</v>
      </c>
      <c r="O10" s="66">
        <v>0</v>
      </c>
      <c r="P10" s="12">
        <v>0</v>
      </c>
      <c r="Q10" s="13">
        <v>22.5</v>
      </c>
      <c r="R10" s="66"/>
      <c r="S10" s="29"/>
      <c r="T10" s="30"/>
      <c r="U10" s="66"/>
      <c r="V10" s="29"/>
      <c r="W10" s="30"/>
    </row>
    <row r="11" spans="1:23" s="6" customFormat="1" ht="17.25" customHeight="1" thickBot="1" x14ac:dyDescent="0.3">
      <c r="A11" s="43" t="s">
        <v>41</v>
      </c>
      <c r="B11" s="20" t="s">
        <v>5</v>
      </c>
      <c r="C11" s="24">
        <v>0</v>
      </c>
      <c r="D11" s="12"/>
      <c r="E11" s="13"/>
      <c r="F11" s="67">
        <v>0</v>
      </c>
      <c r="G11" s="12"/>
      <c r="H11" s="13"/>
      <c r="I11" s="67">
        <v>0</v>
      </c>
      <c r="J11" s="12"/>
      <c r="K11" s="13"/>
      <c r="L11" s="24">
        <v>0</v>
      </c>
      <c r="M11" s="12"/>
      <c r="N11" s="13"/>
      <c r="O11" s="24">
        <v>0</v>
      </c>
      <c r="P11" s="12"/>
      <c r="Q11" s="13"/>
      <c r="R11" s="24"/>
      <c r="S11" s="29"/>
      <c r="T11" s="30"/>
      <c r="U11" s="24"/>
      <c r="V11" s="29"/>
      <c r="W11" s="30"/>
    </row>
    <row r="12" spans="1:23" s="7" customFormat="1" ht="17.25" customHeight="1" thickBot="1" x14ac:dyDescent="0.3">
      <c r="A12" s="44" t="s">
        <v>6</v>
      </c>
      <c r="B12" s="21" t="s">
        <v>7</v>
      </c>
      <c r="C12" s="25">
        <f>(C8*C10)+C11</f>
        <v>0</v>
      </c>
      <c r="D12" s="14"/>
      <c r="E12" s="15"/>
      <c r="F12" s="68">
        <f>(F8*F10)+F11</f>
        <v>0</v>
      </c>
      <c r="G12" s="14"/>
      <c r="H12" s="15"/>
      <c r="I12" s="68">
        <f>(I8*I10)+I11</f>
        <v>0</v>
      </c>
      <c r="J12" s="14"/>
      <c r="K12" s="15"/>
      <c r="L12" s="25">
        <f>(L8*L10)+L11</f>
        <v>0</v>
      </c>
      <c r="M12" s="14"/>
      <c r="N12" s="15"/>
      <c r="O12" s="25">
        <f>(O8*O10)+O11</f>
        <v>0</v>
      </c>
      <c r="P12" s="14"/>
      <c r="Q12" s="15"/>
      <c r="R12" s="25">
        <f>(R8*R10)+R11</f>
        <v>0</v>
      </c>
      <c r="S12" s="31"/>
      <c r="T12" s="32"/>
      <c r="U12" s="25">
        <f>(U8*U10)+U11</f>
        <v>0</v>
      </c>
      <c r="V12" s="31"/>
      <c r="W12" s="32"/>
    </row>
    <row r="13" spans="1:23" s="6" customFormat="1" ht="17.25" customHeight="1" thickBot="1" x14ac:dyDescent="0.3">
      <c r="A13" s="45" t="s">
        <v>39</v>
      </c>
      <c r="B13" s="20" t="s">
        <v>7</v>
      </c>
      <c r="C13" s="24">
        <v>15</v>
      </c>
      <c r="D13" s="12">
        <v>13</v>
      </c>
      <c r="E13" s="13">
        <v>18</v>
      </c>
      <c r="F13" s="67">
        <v>35</v>
      </c>
      <c r="G13" s="12">
        <v>0</v>
      </c>
      <c r="H13" s="13">
        <v>50</v>
      </c>
      <c r="I13" s="67">
        <v>35</v>
      </c>
      <c r="J13" s="12">
        <v>0</v>
      </c>
      <c r="K13" s="13">
        <v>50</v>
      </c>
      <c r="L13" s="24">
        <v>95</v>
      </c>
      <c r="M13" s="12">
        <v>85</v>
      </c>
      <c r="N13" s="13">
        <v>120</v>
      </c>
      <c r="O13" s="24">
        <v>270</v>
      </c>
      <c r="P13" s="12">
        <v>250</v>
      </c>
      <c r="Q13" s="13">
        <v>290</v>
      </c>
      <c r="R13" s="24"/>
      <c r="S13" s="29"/>
      <c r="T13" s="30"/>
      <c r="U13" s="24"/>
      <c r="V13" s="29"/>
      <c r="W13" s="30"/>
    </row>
    <row r="14" spans="1:23" s="6" customFormat="1" ht="17.25" customHeight="1" thickBot="1" x14ac:dyDescent="0.3">
      <c r="A14" s="45" t="s">
        <v>16</v>
      </c>
      <c r="B14" s="20" t="s">
        <v>7</v>
      </c>
      <c r="C14" s="24">
        <v>0</v>
      </c>
      <c r="D14" s="12"/>
      <c r="E14" s="13"/>
      <c r="F14" s="67">
        <v>0</v>
      </c>
      <c r="G14" s="12"/>
      <c r="H14" s="13"/>
      <c r="I14" s="67">
        <v>0</v>
      </c>
      <c r="J14" s="12"/>
      <c r="K14" s="13"/>
      <c r="L14" s="24">
        <v>0</v>
      </c>
      <c r="M14" s="12"/>
      <c r="N14" s="13"/>
      <c r="O14" s="24">
        <v>0</v>
      </c>
      <c r="P14" s="12">
        <v>0</v>
      </c>
      <c r="Q14" s="13">
        <v>35</v>
      </c>
      <c r="R14" s="24"/>
      <c r="S14" s="29"/>
      <c r="T14" s="30"/>
      <c r="U14" s="24"/>
      <c r="V14" s="29"/>
      <c r="W14" s="30"/>
    </row>
    <row r="15" spans="1:23" s="6" customFormat="1" ht="17.25" customHeight="1" thickBot="1" x14ac:dyDescent="0.3">
      <c r="A15" s="45" t="s">
        <v>14</v>
      </c>
      <c r="B15" s="20" t="s">
        <v>7</v>
      </c>
      <c r="C15" s="24">
        <v>0</v>
      </c>
      <c r="D15" s="12"/>
      <c r="E15" s="13"/>
      <c r="F15" s="67">
        <v>0</v>
      </c>
      <c r="G15" s="12"/>
      <c r="H15" s="13"/>
      <c r="I15" s="67">
        <v>0</v>
      </c>
      <c r="J15" s="12"/>
      <c r="K15" s="13"/>
      <c r="L15" s="24">
        <v>0</v>
      </c>
      <c r="M15" s="12"/>
      <c r="N15" s="13"/>
      <c r="O15" s="24">
        <v>30</v>
      </c>
      <c r="P15" s="12">
        <v>0</v>
      </c>
      <c r="Q15" s="13">
        <v>68</v>
      </c>
      <c r="R15" s="24"/>
      <c r="S15" s="29"/>
      <c r="T15" s="30"/>
      <c r="U15" s="24"/>
      <c r="V15" s="29"/>
      <c r="W15" s="30"/>
    </row>
    <row r="16" spans="1:23" s="6" customFormat="1" ht="17.25" customHeight="1" thickBot="1" x14ac:dyDescent="0.3">
      <c r="A16" s="45" t="s">
        <v>8</v>
      </c>
      <c r="B16" s="20" t="s">
        <v>7</v>
      </c>
      <c r="C16" s="24">
        <v>0</v>
      </c>
      <c r="D16" s="12">
        <v>0</v>
      </c>
      <c r="E16" s="13">
        <v>16</v>
      </c>
      <c r="F16" s="67">
        <v>0</v>
      </c>
      <c r="G16" s="12"/>
      <c r="H16" s="13"/>
      <c r="I16" s="67">
        <v>0</v>
      </c>
      <c r="J16" s="12"/>
      <c r="K16" s="13"/>
      <c r="L16" s="24">
        <v>0</v>
      </c>
      <c r="M16" s="12"/>
      <c r="N16" s="13"/>
      <c r="O16" s="24">
        <v>5</v>
      </c>
      <c r="P16" s="12">
        <v>0</v>
      </c>
      <c r="Q16" s="13">
        <v>15</v>
      </c>
      <c r="R16" s="24"/>
      <c r="S16" s="29"/>
      <c r="T16" s="30"/>
      <c r="U16" s="24"/>
      <c r="V16" s="29"/>
      <c r="W16" s="30"/>
    </row>
    <row r="17" spans="1:23" s="6" customFormat="1" ht="17.25" customHeight="1" thickBot="1" x14ac:dyDescent="0.3">
      <c r="A17" s="45" t="s">
        <v>40</v>
      </c>
      <c r="B17" s="20" t="s">
        <v>7</v>
      </c>
      <c r="C17" s="24">
        <v>0</v>
      </c>
      <c r="D17" s="12"/>
      <c r="E17" s="13"/>
      <c r="F17" s="67">
        <v>0</v>
      </c>
      <c r="G17" s="12"/>
      <c r="H17" s="13"/>
      <c r="I17" s="67">
        <v>0</v>
      </c>
      <c r="J17" s="12"/>
      <c r="K17" s="13"/>
      <c r="L17" s="24">
        <v>0</v>
      </c>
      <c r="M17" s="12"/>
      <c r="N17" s="13"/>
      <c r="O17" s="24">
        <v>0</v>
      </c>
      <c r="P17" s="12"/>
      <c r="Q17" s="13"/>
      <c r="R17" s="24"/>
      <c r="S17" s="29"/>
      <c r="T17" s="30"/>
      <c r="U17" s="24"/>
      <c r="V17" s="29"/>
      <c r="W17" s="30"/>
    </row>
    <row r="18" spans="1:23" s="6" customFormat="1" ht="17.25" customHeight="1" thickBot="1" x14ac:dyDescent="0.3">
      <c r="A18" s="45" t="s">
        <v>11</v>
      </c>
      <c r="B18" s="20" t="s">
        <v>7</v>
      </c>
      <c r="C18" s="24">
        <v>70</v>
      </c>
      <c r="D18" s="12">
        <v>40</v>
      </c>
      <c r="E18" s="13">
        <v>90</v>
      </c>
      <c r="F18" s="67">
        <v>210</v>
      </c>
      <c r="G18" s="12">
        <v>95</v>
      </c>
      <c r="H18" s="13">
        <v>240</v>
      </c>
      <c r="I18" s="67">
        <v>185</v>
      </c>
      <c r="J18" s="12">
        <v>90</v>
      </c>
      <c r="K18" s="13">
        <v>200</v>
      </c>
      <c r="L18" s="24">
        <v>185</v>
      </c>
      <c r="M18" s="12">
        <v>135</v>
      </c>
      <c r="N18" s="13">
        <v>200</v>
      </c>
      <c r="O18" s="24">
        <v>260</v>
      </c>
      <c r="P18" s="12">
        <v>185</v>
      </c>
      <c r="Q18" s="13">
        <v>300</v>
      </c>
      <c r="R18" s="24"/>
      <c r="S18" s="29"/>
      <c r="T18" s="30"/>
      <c r="U18" s="24"/>
      <c r="V18" s="29"/>
      <c r="W18" s="30"/>
    </row>
    <row r="19" spans="1:23" s="6" customFormat="1" ht="17.25" customHeight="1" thickBot="1" x14ac:dyDescent="0.3">
      <c r="A19" s="45" t="s">
        <v>13</v>
      </c>
      <c r="B19" s="20" t="s">
        <v>7</v>
      </c>
      <c r="C19" s="24">
        <v>0</v>
      </c>
      <c r="D19" s="12"/>
      <c r="E19" s="13"/>
      <c r="F19" s="67">
        <v>285</v>
      </c>
      <c r="G19" s="12">
        <v>0</v>
      </c>
      <c r="H19" s="13">
        <v>450</v>
      </c>
      <c r="I19" s="67">
        <v>265</v>
      </c>
      <c r="J19" s="12">
        <v>0</v>
      </c>
      <c r="K19" s="13">
        <v>300</v>
      </c>
      <c r="L19" s="24">
        <v>320</v>
      </c>
      <c r="M19" s="12">
        <v>235</v>
      </c>
      <c r="N19" s="13">
        <v>450</v>
      </c>
      <c r="O19" s="24">
        <v>345</v>
      </c>
      <c r="P19" s="12">
        <v>0</v>
      </c>
      <c r="Q19" s="13">
        <v>450</v>
      </c>
      <c r="R19" s="24"/>
      <c r="S19" s="29"/>
      <c r="T19" s="30"/>
      <c r="U19" s="24"/>
      <c r="V19" s="29"/>
      <c r="W19" s="30"/>
    </row>
    <row r="20" spans="1:23" s="6" customFormat="1" ht="17.25" customHeight="1" thickBot="1" x14ac:dyDescent="0.3">
      <c r="A20" s="45" t="s">
        <v>10</v>
      </c>
      <c r="B20" s="20" t="s">
        <v>7</v>
      </c>
      <c r="C20" s="24">
        <v>0</v>
      </c>
      <c r="D20" s="12"/>
      <c r="E20" s="13"/>
      <c r="F20" s="67">
        <v>0</v>
      </c>
      <c r="G20" s="12"/>
      <c r="H20" s="13"/>
      <c r="I20" s="67">
        <v>0</v>
      </c>
      <c r="J20" s="12"/>
      <c r="K20" s="13"/>
      <c r="L20" s="24">
        <v>0</v>
      </c>
      <c r="M20" s="12"/>
      <c r="N20" s="13"/>
      <c r="O20" s="24">
        <v>0</v>
      </c>
      <c r="P20" s="12"/>
      <c r="Q20" s="13"/>
      <c r="R20" s="24"/>
      <c r="S20" s="29"/>
      <c r="T20" s="30"/>
      <c r="U20" s="24"/>
      <c r="V20" s="29"/>
      <c r="W20" s="30"/>
    </row>
    <row r="21" spans="1:23" s="6" customFormat="1" ht="17.25" customHeight="1" thickBot="1" x14ac:dyDescent="0.3">
      <c r="A21" s="45" t="s">
        <v>42</v>
      </c>
      <c r="B21" s="20" t="s">
        <v>7</v>
      </c>
      <c r="C21" s="24">
        <v>30</v>
      </c>
      <c r="D21" s="12">
        <v>0</v>
      </c>
      <c r="E21" s="13">
        <v>57</v>
      </c>
      <c r="F21" s="67">
        <v>30</v>
      </c>
      <c r="G21" s="12">
        <v>0</v>
      </c>
      <c r="H21" s="13">
        <v>57</v>
      </c>
      <c r="I21" s="67">
        <v>0</v>
      </c>
      <c r="J21" s="12"/>
      <c r="K21" s="13"/>
      <c r="L21" s="24">
        <v>35</v>
      </c>
      <c r="M21" s="12">
        <v>0</v>
      </c>
      <c r="N21" s="13">
        <v>50</v>
      </c>
      <c r="O21" s="24">
        <v>30</v>
      </c>
      <c r="P21" s="12">
        <v>0</v>
      </c>
      <c r="Q21" s="13">
        <v>50</v>
      </c>
      <c r="R21" s="24"/>
      <c r="S21" s="29"/>
      <c r="T21" s="30"/>
      <c r="U21" s="24"/>
      <c r="V21" s="29"/>
      <c r="W21" s="30"/>
    </row>
    <row r="22" spans="1:23" s="7" customFormat="1" ht="19.5" customHeight="1" x14ac:dyDescent="0.25">
      <c r="A22" s="46" t="s">
        <v>12</v>
      </c>
      <c r="B22" s="21" t="s">
        <v>7</v>
      </c>
      <c r="C22" s="25">
        <f>SUM(C13:C21)</f>
        <v>115</v>
      </c>
      <c r="D22" s="14"/>
      <c r="E22" s="15"/>
      <c r="F22" s="68">
        <f>SUM(F13:F21)</f>
        <v>560</v>
      </c>
      <c r="G22" s="14"/>
      <c r="H22" s="15"/>
      <c r="I22" s="68">
        <f>SUM(I13:I21)</f>
        <v>485</v>
      </c>
      <c r="J22" s="14"/>
      <c r="K22" s="15"/>
      <c r="L22" s="25">
        <f>SUM(L13:L21)</f>
        <v>635</v>
      </c>
      <c r="M22" s="14"/>
      <c r="N22" s="15"/>
      <c r="O22" s="25">
        <f>SUM(O13:O21)</f>
        <v>940</v>
      </c>
      <c r="P22" s="14"/>
      <c r="Q22" s="15"/>
      <c r="R22" s="25">
        <f>SUM(R13:R21)</f>
        <v>0</v>
      </c>
      <c r="S22" s="31"/>
      <c r="T22" s="32"/>
      <c r="U22" s="25">
        <f>SUM(U13:U21)</f>
        <v>0</v>
      </c>
      <c r="V22" s="31"/>
      <c r="W22" s="32"/>
    </row>
    <row r="23" spans="1:23" s="8" customFormat="1" ht="21" customHeight="1" x14ac:dyDescent="0.25">
      <c r="A23" s="47" t="s">
        <v>9</v>
      </c>
      <c r="B23" s="22" t="s">
        <v>7</v>
      </c>
      <c r="C23" s="26">
        <f>C12-C22</f>
        <v>-115</v>
      </c>
      <c r="D23" s="14"/>
      <c r="E23" s="15"/>
      <c r="F23" s="69">
        <f>F12-F22</f>
        <v>-560</v>
      </c>
      <c r="G23" s="14"/>
      <c r="H23" s="15"/>
      <c r="I23" s="69">
        <f>I12-I22</f>
        <v>-485</v>
      </c>
      <c r="J23" s="14"/>
      <c r="K23" s="15"/>
      <c r="L23" s="26">
        <f>L12-L22</f>
        <v>-635</v>
      </c>
      <c r="M23" s="14"/>
      <c r="N23" s="15"/>
      <c r="O23" s="26">
        <f>O12-O22</f>
        <v>-940</v>
      </c>
      <c r="P23" s="14"/>
      <c r="Q23" s="15"/>
      <c r="R23" s="26">
        <f>R12-R22</f>
        <v>0</v>
      </c>
      <c r="S23" s="31"/>
      <c r="T23" s="32"/>
      <c r="U23" s="26">
        <f>U12-U22</f>
        <v>0</v>
      </c>
      <c r="V23" s="31"/>
      <c r="W23" s="32"/>
    </row>
    <row r="24" spans="1:23" s="6" customFormat="1" ht="7.5" customHeight="1" thickBot="1" x14ac:dyDescent="0.3">
      <c r="A24" s="43"/>
      <c r="B24" s="20"/>
      <c r="C24" s="27"/>
      <c r="D24" s="10"/>
      <c r="E24" s="11"/>
      <c r="F24" s="70"/>
      <c r="G24" s="10"/>
      <c r="H24" s="11"/>
      <c r="I24" s="70"/>
      <c r="J24" s="10"/>
      <c r="K24" s="11"/>
      <c r="L24" s="27"/>
      <c r="M24" s="10"/>
      <c r="N24" s="11"/>
      <c r="O24" s="27"/>
      <c r="P24" s="10"/>
      <c r="Q24" s="11"/>
      <c r="R24" s="27"/>
      <c r="S24" s="33"/>
      <c r="T24" s="34"/>
      <c r="U24" s="27"/>
      <c r="V24" s="33"/>
      <c r="W24" s="34"/>
    </row>
    <row r="25" spans="1:23" s="6" customFormat="1" ht="21" customHeight="1" x14ac:dyDescent="0.25">
      <c r="A25" s="48" t="s">
        <v>163</v>
      </c>
      <c r="B25" s="23" t="s">
        <v>18</v>
      </c>
      <c r="C25" s="28">
        <v>4.3</v>
      </c>
      <c r="D25" s="16">
        <v>3.1</v>
      </c>
      <c r="E25" s="17">
        <v>6.7</v>
      </c>
      <c r="F25" s="71">
        <v>12.5</v>
      </c>
      <c r="G25" s="16">
        <v>7</v>
      </c>
      <c r="H25" s="17">
        <v>18</v>
      </c>
      <c r="I25" s="71">
        <v>10</v>
      </c>
      <c r="J25" s="16">
        <v>6</v>
      </c>
      <c r="K25" s="17">
        <v>15</v>
      </c>
      <c r="L25" s="28">
        <v>11</v>
      </c>
      <c r="M25" s="16">
        <v>9</v>
      </c>
      <c r="N25" s="17">
        <v>13</v>
      </c>
      <c r="O25" s="28">
        <v>12.5</v>
      </c>
      <c r="P25" s="16">
        <v>10</v>
      </c>
      <c r="Q25" s="17">
        <v>15</v>
      </c>
      <c r="R25" s="28"/>
      <c r="S25" s="35"/>
      <c r="T25" s="36"/>
      <c r="U25" s="28"/>
      <c r="V25" s="35"/>
      <c r="W25" s="36"/>
    </row>
    <row r="26" spans="1:23" s="6" customFormat="1" ht="9.75" customHeight="1" x14ac:dyDescent="0.25">
      <c r="A26" s="49"/>
      <c r="D26" s="9"/>
      <c r="E26" s="9"/>
      <c r="G26" s="9"/>
      <c r="H26" s="9"/>
      <c r="J26" s="9"/>
      <c r="K26" s="9"/>
      <c r="M26" s="9"/>
      <c r="N26" s="9"/>
      <c r="P26" s="9"/>
      <c r="Q26" s="9"/>
      <c r="S26" s="9"/>
      <c r="T26" s="9"/>
      <c r="V26" s="9"/>
      <c r="W26" s="9"/>
    </row>
    <row r="27" spans="1:23" s="50" customFormat="1" x14ac:dyDescent="0.25">
      <c r="A27" s="52" t="s">
        <v>34</v>
      </c>
    </row>
    <row r="28" spans="1:23" ht="12" customHeight="1" x14ac:dyDescent="0.25">
      <c r="A28" s="53" t="s">
        <v>143</v>
      </c>
    </row>
    <row r="29" spans="1:23" ht="12" customHeight="1" x14ac:dyDescent="0.25">
      <c r="A29" s="53" t="s">
        <v>35</v>
      </c>
    </row>
    <row r="30" spans="1:23" ht="12" customHeight="1" x14ac:dyDescent="0.25">
      <c r="A30" s="53" t="s">
        <v>36</v>
      </c>
    </row>
    <row r="31" spans="1:23" ht="12" customHeight="1" x14ac:dyDescent="0.25">
      <c r="A31" s="54" t="s">
        <v>37</v>
      </c>
    </row>
  </sheetData>
  <sheetProtection sheet="1" objects="1" scenarios="1" selectLockedCells="1"/>
  <mergeCells count="22">
    <mergeCell ref="R4:W4"/>
    <mergeCell ref="R5:T5"/>
    <mergeCell ref="R6:R7"/>
    <mergeCell ref="S6:T6"/>
    <mergeCell ref="U5:W5"/>
    <mergeCell ref="U6:U7"/>
    <mergeCell ref="V6:W6"/>
    <mergeCell ref="C5:E5"/>
    <mergeCell ref="F5:H5"/>
    <mergeCell ref="I5:K5"/>
    <mergeCell ref="O5:Q5"/>
    <mergeCell ref="O6:O7"/>
    <mergeCell ref="P6:Q6"/>
    <mergeCell ref="L5:N5"/>
    <mergeCell ref="L6:L7"/>
    <mergeCell ref="M6:N6"/>
    <mergeCell ref="C6:C7"/>
    <mergeCell ref="D6:E6"/>
    <mergeCell ref="F6:F7"/>
    <mergeCell ref="G6:H6"/>
    <mergeCell ref="I6:I7"/>
    <mergeCell ref="J6:K6"/>
  </mergeCells>
  <pageMargins left="0.39370078740157483" right="0.23622047244094491" top="0.74803149606299213" bottom="0.62992125984251968" header="0.31496062992125984" footer="0.19685039370078741"/>
  <pageSetup paperSize="9" scale="96" orientation="landscape" r:id="rId1"/>
  <headerFooter>
    <oddHeader>&amp;LBeratung ökologischer Landbau&amp;R&amp;G</oddHeader>
    <oddFooter>&amp;L Orientierungswerte ökologischer Futterbau
 &amp;8© Ökoteam der Landwirtschaftskammer Nordrhein-Westfalen (GP)&amp;R&amp;10 &amp;8 06/2016&amp;10; Seite &amp;P von &amp;N</oddFooter>
  </headerFooter>
  <colBreaks count="1" manualBreakCount="1">
    <brk id="17" max="2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AI35"/>
  <sheetViews>
    <sheetView showGridLines="0"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U17" sqref="U17"/>
    </sheetView>
  </sheetViews>
  <sheetFormatPr baseColWidth="10" defaultColWidth="11" defaultRowHeight="13.8" x14ac:dyDescent="0.25"/>
  <cols>
    <col min="1" max="1" width="39.5" style="50" customWidth="1"/>
    <col min="2" max="2" width="8.8984375" style="5" customWidth="1"/>
    <col min="3" max="3" width="13.3984375" style="5" customWidth="1"/>
    <col min="4" max="5" width="7.5" style="9" customWidth="1"/>
    <col min="6" max="6" width="13.3984375" style="5" customWidth="1"/>
    <col min="7" max="8" width="7.5" style="9" customWidth="1"/>
    <col min="9" max="9" width="13.69921875" style="5" customWidth="1"/>
    <col min="10" max="11" width="7.5" style="9" customWidth="1"/>
    <col min="12" max="12" width="13.3984375" style="5" customWidth="1"/>
    <col min="13" max="14" width="7.5" style="9" customWidth="1"/>
    <col min="15" max="15" width="13.3984375" style="5" customWidth="1"/>
    <col min="16" max="17" width="7.5" style="9" customWidth="1"/>
    <col min="18" max="18" width="13.3984375" style="5" customWidth="1"/>
    <col min="19" max="20" width="7.5" style="9" customWidth="1"/>
    <col min="21" max="21" width="13.3984375" style="5" customWidth="1"/>
    <col min="22" max="23" width="7.5" style="9" customWidth="1"/>
    <col min="24" max="24" width="13.3984375" style="5" customWidth="1"/>
    <col min="25" max="26" width="7.5" style="9" customWidth="1"/>
    <col min="27" max="27" width="13.8984375" style="5" customWidth="1"/>
    <col min="28" max="29" width="7.5" style="9" customWidth="1"/>
    <col min="30" max="30" width="13.3984375" style="5" customWidth="1"/>
    <col min="31" max="32" width="7.5" style="9" customWidth="1"/>
    <col min="33" max="33" width="13.3984375" style="5" customWidth="1"/>
    <col min="34" max="35" width="7.5" style="9" customWidth="1"/>
    <col min="36" max="16384" width="11" style="5"/>
  </cols>
  <sheetData>
    <row r="1" spans="1:35" s="7" customFormat="1" ht="21.75" customHeight="1" x14ac:dyDescent="0.25">
      <c r="A1" s="39" t="s">
        <v>31</v>
      </c>
      <c r="D1" s="2"/>
      <c r="E1" s="2"/>
      <c r="G1" s="2"/>
      <c r="H1" s="2"/>
      <c r="J1" s="2"/>
      <c r="K1" s="2"/>
      <c r="M1" s="2"/>
      <c r="N1" s="2"/>
      <c r="P1" s="2"/>
      <c r="Q1" s="2"/>
      <c r="S1" s="2"/>
      <c r="T1" s="2"/>
      <c r="V1" s="2"/>
      <c r="W1" s="2"/>
      <c r="Y1" s="2"/>
      <c r="Z1" s="2"/>
      <c r="AB1" s="2"/>
      <c r="AC1" s="2"/>
      <c r="AE1" s="2"/>
      <c r="AF1" s="2"/>
      <c r="AH1" s="2"/>
      <c r="AI1" s="2"/>
    </row>
    <row r="2" spans="1:35" s="7" customFormat="1" ht="15" customHeight="1" x14ac:dyDescent="0.25">
      <c r="A2" s="40" t="s">
        <v>32</v>
      </c>
      <c r="D2" s="2"/>
      <c r="E2" s="2"/>
      <c r="G2" s="2"/>
      <c r="H2" s="2"/>
      <c r="J2" s="2"/>
      <c r="K2" s="2"/>
      <c r="M2" s="2"/>
      <c r="N2" s="2"/>
      <c r="P2" s="2"/>
      <c r="Q2" s="2"/>
      <c r="S2" s="2"/>
      <c r="T2" s="2"/>
      <c r="V2" s="2"/>
      <c r="W2" s="2"/>
      <c r="Y2" s="2"/>
      <c r="Z2" s="2"/>
      <c r="AB2" s="2"/>
      <c r="AC2" s="2"/>
      <c r="AE2" s="2"/>
      <c r="AF2" s="2"/>
      <c r="AH2" s="2"/>
      <c r="AI2" s="2"/>
    </row>
    <row r="3" spans="1:35" s="1" customFormat="1" ht="10.5" customHeight="1" x14ac:dyDescent="0.25">
      <c r="A3" s="41"/>
      <c r="B3" s="37" t="s">
        <v>27</v>
      </c>
      <c r="C3" s="3"/>
      <c r="D3" s="2"/>
      <c r="E3" s="2"/>
      <c r="F3" s="3"/>
      <c r="G3" s="2"/>
      <c r="H3" s="2"/>
      <c r="I3" s="3"/>
      <c r="J3" s="2"/>
      <c r="K3" s="2"/>
      <c r="L3" s="3"/>
      <c r="M3" s="2"/>
      <c r="N3" s="2"/>
      <c r="O3" s="3"/>
      <c r="P3" s="2"/>
      <c r="Q3" s="2"/>
      <c r="R3" s="3"/>
      <c r="S3" s="2"/>
      <c r="T3" s="2"/>
      <c r="U3" s="3"/>
      <c r="W3" s="2"/>
      <c r="X3" s="271"/>
      <c r="Y3" s="272"/>
      <c r="Z3" s="272"/>
      <c r="AA3" s="3"/>
      <c r="AB3" s="2"/>
      <c r="AC3" s="2"/>
      <c r="AD3" s="3"/>
      <c r="AE3" s="2"/>
      <c r="AF3" s="2"/>
      <c r="AG3" s="3"/>
      <c r="AH3" s="2"/>
      <c r="AI3" s="2"/>
    </row>
    <row r="4" spans="1:35" s="1" customFormat="1" ht="15" x14ac:dyDescent="0.25">
      <c r="A4" s="51" t="s">
        <v>56</v>
      </c>
      <c r="B4" s="38" t="str">
        <f>'Marktfruchtbau-Öko'!B4</f>
        <v>Stand: 09/2023</v>
      </c>
      <c r="D4" s="4"/>
      <c r="E4" s="4"/>
      <c r="G4" s="4"/>
      <c r="H4" s="4"/>
      <c r="J4" s="4"/>
      <c r="K4" s="4"/>
      <c r="M4" s="4"/>
      <c r="N4" s="4"/>
      <c r="P4" s="4"/>
      <c r="Q4" s="4"/>
      <c r="S4" s="4"/>
      <c r="T4" s="4"/>
      <c r="U4" s="273"/>
      <c r="V4" s="4"/>
      <c r="W4" s="4"/>
      <c r="Y4" s="4"/>
      <c r="Z4" s="4"/>
      <c r="AB4" s="4"/>
      <c r="AC4" s="4"/>
      <c r="AD4" s="299" t="s">
        <v>33</v>
      </c>
      <c r="AE4" s="299"/>
      <c r="AF4" s="299"/>
      <c r="AG4" s="299"/>
      <c r="AH4" s="299"/>
      <c r="AI4" s="299"/>
    </row>
    <row r="5" spans="1:35" ht="18" customHeight="1" x14ac:dyDescent="0.25">
      <c r="A5" s="42"/>
      <c r="B5" s="18"/>
      <c r="C5" s="300" t="s">
        <v>59</v>
      </c>
      <c r="D5" s="301"/>
      <c r="E5" s="302"/>
      <c r="F5" s="300" t="s">
        <v>68</v>
      </c>
      <c r="G5" s="301"/>
      <c r="H5" s="302"/>
      <c r="I5" s="300" t="s">
        <v>60</v>
      </c>
      <c r="J5" s="301"/>
      <c r="K5" s="302"/>
      <c r="L5" s="300" t="s">
        <v>66</v>
      </c>
      <c r="M5" s="301"/>
      <c r="N5" s="302"/>
      <c r="O5" s="300" t="s">
        <v>69</v>
      </c>
      <c r="P5" s="301"/>
      <c r="Q5" s="302"/>
      <c r="R5" s="300" t="s">
        <v>70</v>
      </c>
      <c r="S5" s="301"/>
      <c r="T5" s="302"/>
      <c r="U5" s="300" t="s">
        <v>172</v>
      </c>
      <c r="V5" s="301"/>
      <c r="W5" s="302"/>
      <c r="X5" s="300" t="s">
        <v>170</v>
      </c>
      <c r="Y5" s="301"/>
      <c r="Z5" s="302"/>
      <c r="AA5" s="300" t="s">
        <v>73</v>
      </c>
      <c r="AB5" s="301"/>
      <c r="AC5" s="302"/>
      <c r="AD5" s="300"/>
      <c r="AE5" s="301"/>
      <c r="AF5" s="302"/>
      <c r="AG5" s="300"/>
      <c r="AH5" s="301"/>
      <c r="AI5" s="302"/>
    </row>
    <row r="6" spans="1:35" s="6" customFormat="1" ht="15" customHeight="1" x14ac:dyDescent="0.25">
      <c r="A6" s="43"/>
      <c r="B6" s="19"/>
      <c r="C6" s="303" t="s">
        <v>22</v>
      </c>
      <c r="D6" s="305" t="s">
        <v>21</v>
      </c>
      <c r="E6" s="306"/>
      <c r="F6" s="303" t="s">
        <v>22</v>
      </c>
      <c r="G6" s="305" t="s">
        <v>21</v>
      </c>
      <c r="H6" s="306"/>
      <c r="I6" s="303" t="s">
        <v>22</v>
      </c>
      <c r="J6" s="305" t="s">
        <v>21</v>
      </c>
      <c r="K6" s="306"/>
      <c r="L6" s="303" t="s">
        <v>22</v>
      </c>
      <c r="M6" s="305" t="s">
        <v>21</v>
      </c>
      <c r="N6" s="306"/>
      <c r="O6" s="303" t="s">
        <v>22</v>
      </c>
      <c r="P6" s="305" t="s">
        <v>21</v>
      </c>
      <c r="Q6" s="306"/>
      <c r="R6" s="303" t="s">
        <v>22</v>
      </c>
      <c r="S6" s="305" t="s">
        <v>21</v>
      </c>
      <c r="T6" s="306"/>
      <c r="U6" s="303" t="s">
        <v>22</v>
      </c>
      <c r="V6" s="305" t="s">
        <v>21</v>
      </c>
      <c r="W6" s="306"/>
      <c r="X6" s="303" t="s">
        <v>22</v>
      </c>
      <c r="Y6" s="305" t="s">
        <v>21</v>
      </c>
      <c r="Z6" s="306"/>
      <c r="AA6" s="303" t="s">
        <v>22</v>
      </c>
      <c r="AB6" s="305" t="s">
        <v>21</v>
      </c>
      <c r="AC6" s="306"/>
      <c r="AD6" s="303" t="s">
        <v>22</v>
      </c>
      <c r="AE6" s="305" t="s">
        <v>21</v>
      </c>
      <c r="AF6" s="306"/>
      <c r="AG6" s="303" t="s">
        <v>22</v>
      </c>
      <c r="AH6" s="305" t="s">
        <v>21</v>
      </c>
      <c r="AI6" s="306"/>
    </row>
    <row r="7" spans="1:35" s="6" customFormat="1" ht="12.75" customHeight="1" thickBot="1" x14ac:dyDescent="0.3">
      <c r="A7" s="43"/>
      <c r="B7" s="19"/>
      <c r="C7" s="304"/>
      <c r="D7" s="10" t="s">
        <v>19</v>
      </c>
      <c r="E7" s="11" t="s">
        <v>20</v>
      </c>
      <c r="F7" s="304"/>
      <c r="G7" s="10" t="s">
        <v>19</v>
      </c>
      <c r="H7" s="11" t="s">
        <v>20</v>
      </c>
      <c r="I7" s="304"/>
      <c r="J7" s="10" t="s">
        <v>19</v>
      </c>
      <c r="K7" s="11" t="s">
        <v>20</v>
      </c>
      <c r="L7" s="304"/>
      <c r="M7" s="10" t="s">
        <v>19</v>
      </c>
      <c r="N7" s="11" t="s">
        <v>20</v>
      </c>
      <c r="O7" s="304"/>
      <c r="P7" s="10" t="s">
        <v>19</v>
      </c>
      <c r="Q7" s="11" t="s">
        <v>20</v>
      </c>
      <c r="R7" s="304"/>
      <c r="S7" s="10" t="s">
        <v>19</v>
      </c>
      <c r="T7" s="11" t="s">
        <v>20</v>
      </c>
      <c r="U7" s="304"/>
      <c r="V7" s="10" t="s">
        <v>19</v>
      </c>
      <c r="W7" s="11" t="s">
        <v>20</v>
      </c>
      <c r="X7" s="304"/>
      <c r="Y7" s="10" t="s">
        <v>19</v>
      </c>
      <c r="Z7" s="11" t="s">
        <v>20</v>
      </c>
      <c r="AA7" s="304"/>
      <c r="AB7" s="10" t="s">
        <v>19</v>
      </c>
      <c r="AC7" s="11" t="s">
        <v>20</v>
      </c>
      <c r="AD7" s="304"/>
      <c r="AE7" s="10" t="s">
        <v>19</v>
      </c>
      <c r="AF7" s="11" t="s">
        <v>20</v>
      </c>
      <c r="AG7" s="304"/>
      <c r="AH7" s="10" t="s">
        <v>19</v>
      </c>
      <c r="AI7" s="11" t="s">
        <v>20</v>
      </c>
    </row>
    <row r="8" spans="1:35" s="6" customFormat="1" ht="17.25" customHeight="1" thickBot="1" x14ac:dyDescent="0.3">
      <c r="A8" s="43" t="s">
        <v>67</v>
      </c>
      <c r="B8" s="58" t="s">
        <v>53</v>
      </c>
      <c r="C8" s="55">
        <v>6500</v>
      </c>
      <c r="D8" s="56">
        <v>5000</v>
      </c>
      <c r="E8" s="57">
        <v>9000</v>
      </c>
      <c r="F8" s="24">
        <v>0.95</v>
      </c>
      <c r="G8" s="12"/>
      <c r="H8" s="13"/>
      <c r="I8" s="24"/>
      <c r="J8" s="12"/>
      <c r="K8" s="13"/>
      <c r="L8" s="24">
        <v>285</v>
      </c>
      <c r="M8" s="12">
        <v>260</v>
      </c>
      <c r="N8" s="13">
        <v>310</v>
      </c>
      <c r="O8" s="24">
        <v>96.5</v>
      </c>
      <c r="P8" s="12">
        <v>85</v>
      </c>
      <c r="Q8" s="13">
        <v>118</v>
      </c>
      <c r="R8" s="24">
        <v>20</v>
      </c>
      <c r="S8" s="12">
        <v>17</v>
      </c>
      <c r="T8" s="13">
        <v>22</v>
      </c>
      <c r="U8" s="24">
        <v>255</v>
      </c>
      <c r="V8" s="12">
        <v>220</v>
      </c>
      <c r="W8" s="13">
        <v>280</v>
      </c>
      <c r="X8" s="24">
        <v>2.1</v>
      </c>
      <c r="Y8" s="12">
        <v>0.95</v>
      </c>
      <c r="Z8" s="13">
        <v>2.15</v>
      </c>
      <c r="AA8" s="24">
        <v>350</v>
      </c>
      <c r="AB8" s="12">
        <v>310</v>
      </c>
      <c r="AC8" s="13">
        <v>400</v>
      </c>
      <c r="AD8" s="24"/>
      <c r="AE8" s="12"/>
      <c r="AF8" s="13"/>
      <c r="AG8" s="24"/>
      <c r="AH8" s="12"/>
      <c r="AI8" s="13"/>
    </row>
    <row r="9" spans="1:35" s="6" customFormat="1" ht="17.25" customHeight="1" thickBot="1" x14ac:dyDescent="0.3">
      <c r="A9" s="43" t="s">
        <v>43</v>
      </c>
      <c r="B9" s="58" t="s">
        <v>45</v>
      </c>
      <c r="C9" s="24">
        <v>0.54</v>
      </c>
      <c r="D9" s="12">
        <v>0.35</v>
      </c>
      <c r="E9" s="13">
        <v>0.67</v>
      </c>
      <c r="F9" s="24">
        <v>1450</v>
      </c>
      <c r="G9" s="12">
        <v>1400</v>
      </c>
      <c r="H9" s="13">
        <v>1650</v>
      </c>
      <c r="I9" s="24"/>
      <c r="J9" s="12"/>
      <c r="K9" s="13"/>
      <c r="L9" s="24">
        <v>4.8499999999999996</v>
      </c>
      <c r="M9" s="12">
        <v>3.2</v>
      </c>
      <c r="N9" s="13">
        <v>5.25</v>
      </c>
      <c r="O9" s="24">
        <v>4.25</v>
      </c>
      <c r="P9" s="12">
        <v>3.2</v>
      </c>
      <c r="Q9" s="13">
        <v>4.45</v>
      </c>
      <c r="R9" s="24">
        <v>161.75</v>
      </c>
      <c r="S9" s="12">
        <v>126.5</v>
      </c>
      <c r="T9" s="13">
        <v>165</v>
      </c>
      <c r="U9" s="24">
        <v>0.32</v>
      </c>
      <c r="V9" s="12">
        <v>0.26</v>
      </c>
      <c r="W9" s="13">
        <v>0.48</v>
      </c>
      <c r="X9" s="24">
        <v>2.85</v>
      </c>
      <c r="Y9" s="12">
        <v>2.4500000000000002</v>
      </c>
      <c r="Z9" s="13">
        <v>3.4</v>
      </c>
      <c r="AA9" s="24">
        <v>1.3</v>
      </c>
      <c r="AB9" s="12">
        <v>1.1000000000000001</v>
      </c>
      <c r="AC9" s="13">
        <v>2.1</v>
      </c>
      <c r="AD9" s="24"/>
      <c r="AE9" s="12"/>
      <c r="AF9" s="13"/>
      <c r="AG9" s="24"/>
      <c r="AH9" s="12"/>
      <c r="AI9" s="13"/>
    </row>
    <row r="10" spans="1:35" s="6" customFormat="1" ht="17.25" customHeight="1" thickBot="1" x14ac:dyDescent="0.3">
      <c r="A10" s="62" t="s">
        <v>44</v>
      </c>
      <c r="B10" s="58" t="s">
        <v>51</v>
      </c>
      <c r="C10" s="63">
        <f>C8*C9</f>
        <v>3510.0000000000005</v>
      </c>
      <c r="D10" s="56"/>
      <c r="E10" s="57"/>
      <c r="F10" s="63">
        <f>F8*F9</f>
        <v>1377.5</v>
      </c>
      <c r="G10" s="12"/>
      <c r="H10" s="13"/>
      <c r="I10" s="63">
        <f>I8*I9</f>
        <v>0</v>
      </c>
      <c r="J10" s="12"/>
      <c r="K10" s="13"/>
      <c r="L10" s="63">
        <f>L8*L9</f>
        <v>1382.25</v>
      </c>
      <c r="M10" s="12"/>
      <c r="N10" s="13"/>
      <c r="O10" s="63">
        <f>O8*O9</f>
        <v>410.125</v>
      </c>
      <c r="P10" s="12"/>
      <c r="Q10" s="13"/>
      <c r="R10" s="63">
        <f>R8*R9</f>
        <v>3235</v>
      </c>
      <c r="S10" s="12"/>
      <c r="T10" s="13"/>
      <c r="U10" s="63">
        <f>U8*U9</f>
        <v>81.600000000000009</v>
      </c>
      <c r="V10" s="12"/>
      <c r="W10" s="13"/>
      <c r="X10" s="63">
        <f>X8*X9</f>
        <v>5.9850000000000003</v>
      </c>
      <c r="Y10" s="12"/>
      <c r="Z10" s="13"/>
      <c r="AA10" s="63">
        <f>AA8*AA9</f>
        <v>455</v>
      </c>
      <c r="AB10" s="12"/>
      <c r="AC10" s="13"/>
      <c r="AD10" s="63">
        <f>AD8*AD9</f>
        <v>0</v>
      </c>
      <c r="AE10" s="12"/>
      <c r="AF10" s="13"/>
      <c r="AG10" s="63">
        <f>AG8*AG9</f>
        <v>0</v>
      </c>
      <c r="AH10" s="12"/>
      <c r="AI10" s="13"/>
    </row>
    <row r="11" spans="1:35" s="6" customFormat="1" ht="17.25" customHeight="1" thickBot="1" x14ac:dyDescent="0.3">
      <c r="A11" s="62" t="s">
        <v>61</v>
      </c>
      <c r="B11" s="58" t="s">
        <v>51</v>
      </c>
      <c r="C11" s="24">
        <v>110</v>
      </c>
      <c r="D11" s="12">
        <v>110</v>
      </c>
      <c r="E11" s="13">
        <v>155</v>
      </c>
      <c r="F11" s="24"/>
      <c r="G11" s="12"/>
      <c r="H11" s="13"/>
      <c r="I11" s="24">
        <v>950</v>
      </c>
      <c r="J11" s="12">
        <v>800</v>
      </c>
      <c r="K11" s="13">
        <v>1200</v>
      </c>
      <c r="L11" s="24"/>
      <c r="M11" s="12"/>
      <c r="N11" s="13"/>
      <c r="O11" s="24"/>
      <c r="P11" s="12"/>
      <c r="Q11" s="13"/>
      <c r="R11" s="24"/>
      <c r="S11" s="12"/>
      <c r="T11" s="13"/>
      <c r="U11" s="24"/>
      <c r="V11" s="12"/>
      <c r="W11" s="13"/>
      <c r="X11" s="24"/>
      <c r="Y11" s="12"/>
      <c r="Z11" s="13"/>
      <c r="AA11" s="24">
        <v>160</v>
      </c>
      <c r="AB11" s="12">
        <v>0</v>
      </c>
      <c r="AC11" s="13">
        <v>200</v>
      </c>
      <c r="AD11" s="24"/>
      <c r="AE11" s="12"/>
      <c r="AF11" s="13"/>
      <c r="AG11" s="24"/>
      <c r="AH11" s="12"/>
      <c r="AI11" s="13"/>
    </row>
    <row r="12" spans="1:35" s="6" customFormat="1" ht="17.25" customHeight="1" thickBot="1" x14ac:dyDescent="0.3">
      <c r="A12" s="62" t="s">
        <v>63</v>
      </c>
      <c r="B12" s="58" t="s">
        <v>65</v>
      </c>
      <c r="C12" s="24">
        <v>0.47</v>
      </c>
      <c r="D12" s="12">
        <v>0.41</v>
      </c>
      <c r="E12" s="13">
        <v>0.5</v>
      </c>
      <c r="F12" s="24"/>
      <c r="G12" s="12"/>
      <c r="H12" s="13"/>
      <c r="I12" s="24">
        <v>0.47</v>
      </c>
      <c r="J12" s="12">
        <v>0.45</v>
      </c>
      <c r="K12" s="13">
        <v>0.48</v>
      </c>
      <c r="L12" s="24"/>
      <c r="M12" s="12"/>
      <c r="N12" s="13"/>
      <c r="O12" s="24"/>
      <c r="P12" s="12"/>
      <c r="Q12" s="13"/>
      <c r="R12" s="24"/>
      <c r="S12" s="12"/>
      <c r="T12" s="13"/>
      <c r="U12" s="24"/>
      <c r="V12" s="12"/>
      <c r="W12" s="13"/>
      <c r="X12" s="24"/>
      <c r="Y12" s="12"/>
      <c r="Z12" s="13"/>
      <c r="AA12" s="24">
        <v>0.7</v>
      </c>
      <c r="AB12" s="12">
        <v>0.5</v>
      </c>
      <c r="AC12" s="13">
        <v>1</v>
      </c>
      <c r="AD12" s="24"/>
      <c r="AE12" s="12"/>
      <c r="AF12" s="13"/>
      <c r="AG12" s="24"/>
      <c r="AH12" s="12"/>
      <c r="AI12" s="13"/>
    </row>
    <row r="13" spans="1:35" s="6" customFormat="1" ht="17.25" customHeight="1" thickBot="1" x14ac:dyDescent="0.3">
      <c r="A13" s="62" t="s">
        <v>62</v>
      </c>
      <c r="B13" s="58" t="s">
        <v>51</v>
      </c>
      <c r="C13" s="24">
        <v>75</v>
      </c>
      <c r="D13" s="12">
        <v>52.5</v>
      </c>
      <c r="E13" s="13">
        <v>95</v>
      </c>
      <c r="F13" s="24"/>
      <c r="G13" s="12"/>
      <c r="H13" s="13"/>
      <c r="I13" s="24">
        <v>600</v>
      </c>
      <c r="J13" s="12">
        <v>495</v>
      </c>
      <c r="K13" s="13">
        <v>730</v>
      </c>
      <c r="L13" s="24"/>
      <c r="M13" s="12"/>
      <c r="N13" s="13"/>
      <c r="O13" s="24"/>
      <c r="P13" s="12"/>
      <c r="Q13" s="13"/>
      <c r="R13" s="24"/>
      <c r="S13" s="12"/>
      <c r="T13" s="13"/>
      <c r="U13" s="24"/>
      <c r="V13" s="12"/>
      <c r="W13" s="13"/>
      <c r="X13" s="24"/>
      <c r="Y13" s="12"/>
      <c r="Z13" s="13"/>
      <c r="AA13" s="24">
        <v>160</v>
      </c>
      <c r="AB13" s="12">
        <v>0</v>
      </c>
      <c r="AC13" s="13">
        <v>200</v>
      </c>
      <c r="AD13" s="24"/>
      <c r="AE13" s="12"/>
      <c r="AF13" s="13"/>
      <c r="AG13" s="24"/>
      <c r="AH13" s="12"/>
      <c r="AI13" s="13"/>
    </row>
    <row r="14" spans="1:35" s="6" customFormat="1" ht="17.25" customHeight="1" thickBot="1" x14ac:dyDescent="0.3">
      <c r="A14" s="43" t="s">
        <v>64</v>
      </c>
      <c r="B14" s="58" t="s">
        <v>65</v>
      </c>
      <c r="C14" s="24">
        <v>0.4</v>
      </c>
      <c r="D14" s="12">
        <v>0.35</v>
      </c>
      <c r="E14" s="13">
        <v>0.46</v>
      </c>
      <c r="F14" s="24"/>
      <c r="G14" s="12"/>
      <c r="H14" s="13"/>
      <c r="I14" s="24">
        <v>0.25</v>
      </c>
      <c r="J14" s="12">
        <v>0.24</v>
      </c>
      <c r="K14" s="13">
        <v>0.28000000000000003</v>
      </c>
      <c r="L14" s="24"/>
      <c r="M14" s="12"/>
      <c r="N14" s="13"/>
      <c r="O14" s="24"/>
      <c r="P14" s="12"/>
      <c r="Q14" s="13"/>
      <c r="R14" s="24"/>
      <c r="S14" s="12"/>
      <c r="T14" s="13"/>
      <c r="U14" s="24"/>
      <c r="V14" s="12"/>
      <c r="W14" s="13"/>
      <c r="X14" s="24"/>
      <c r="Y14" s="12"/>
      <c r="Z14" s="13"/>
      <c r="AA14" s="24">
        <v>0.7</v>
      </c>
      <c r="AB14" s="12">
        <v>0.5</v>
      </c>
      <c r="AC14" s="13">
        <v>1</v>
      </c>
      <c r="AD14" s="24"/>
      <c r="AE14" s="12"/>
      <c r="AF14" s="13"/>
      <c r="AG14" s="24"/>
      <c r="AH14" s="12"/>
      <c r="AI14" s="13"/>
    </row>
    <row r="15" spans="1:35" s="6" customFormat="1" ht="17.25" customHeight="1" thickBot="1" x14ac:dyDescent="0.3">
      <c r="A15" s="43" t="s">
        <v>72</v>
      </c>
      <c r="B15" s="58" t="s">
        <v>51</v>
      </c>
      <c r="C15" s="24">
        <v>330</v>
      </c>
      <c r="D15" s="12">
        <v>165</v>
      </c>
      <c r="E15" s="13">
        <v>400</v>
      </c>
      <c r="F15" s="24"/>
      <c r="G15" s="12"/>
      <c r="H15" s="13"/>
      <c r="I15" s="24">
        <v>330</v>
      </c>
      <c r="J15" s="12">
        <v>165</v>
      </c>
      <c r="K15" s="13">
        <v>400</v>
      </c>
      <c r="L15" s="24"/>
      <c r="M15" s="12"/>
      <c r="N15" s="13"/>
      <c r="O15" s="24"/>
      <c r="P15" s="12"/>
      <c r="Q15" s="13"/>
      <c r="R15" s="24">
        <v>120</v>
      </c>
      <c r="S15" s="12">
        <v>100</v>
      </c>
      <c r="T15" s="13">
        <v>165</v>
      </c>
      <c r="U15" s="24">
        <v>0.26</v>
      </c>
      <c r="V15" s="12">
        <v>0.08</v>
      </c>
      <c r="W15" s="13">
        <v>0.3</v>
      </c>
      <c r="X15" s="24"/>
      <c r="Y15" s="12"/>
      <c r="Z15" s="13"/>
      <c r="AA15" s="24">
        <v>11</v>
      </c>
      <c r="AB15" s="12">
        <v>9</v>
      </c>
      <c r="AC15" s="13">
        <v>20</v>
      </c>
      <c r="AD15" s="24"/>
      <c r="AE15" s="12"/>
      <c r="AF15" s="13"/>
      <c r="AG15" s="24"/>
      <c r="AH15" s="12"/>
      <c r="AI15" s="13"/>
    </row>
    <row r="16" spans="1:35" s="7" customFormat="1" ht="17.25" customHeight="1" thickBot="1" x14ac:dyDescent="0.3">
      <c r="A16" s="44" t="s">
        <v>46</v>
      </c>
      <c r="B16" s="59" t="s">
        <v>52</v>
      </c>
      <c r="C16" s="25">
        <f>C10+(C11*C12)+(C13*C14)+C15</f>
        <v>3921.7000000000003</v>
      </c>
      <c r="D16" s="14"/>
      <c r="E16" s="15"/>
      <c r="F16" s="25">
        <f>F10+(F11*F12)+(F13*F14)+F15</f>
        <v>1377.5</v>
      </c>
      <c r="G16" s="14"/>
      <c r="H16" s="15"/>
      <c r="I16" s="25">
        <f>I10+(I11*I12)+(I13*I14)+I15</f>
        <v>926.5</v>
      </c>
      <c r="J16" s="14"/>
      <c r="K16" s="15"/>
      <c r="L16" s="25">
        <f>L10+(L11*L12)+(L13*L14)+L15</f>
        <v>1382.25</v>
      </c>
      <c r="M16" s="14"/>
      <c r="N16" s="15"/>
      <c r="O16" s="25">
        <f>O10+(O11*O12)+(O13*O14)+O15</f>
        <v>410.125</v>
      </c>
      <c r="P16" s="14"/>
      <c r="Q16" s="15"/>
      <c r="R16" s="25">
        <f>R10+(R11*R12)+(R13*R14)+R15</f>
        <v>3355</v>
      </c>
      <c r="S16" s="14"/>
      <c r="T16" s="15"/>
      <c r="U16" s="25">
        <f>U10+(U11*U12)+(U13*U14)+U15</f>
        <v>81.860000000000014</v>
      </c>
      <c r="V16" s="14"/>
      <c r="W16" s="15"/>
      <c r="X16" s="25">
        <f>X10+(X11*X12)+(X13*X14)+X15</f>
        <v>5.9850000000000003</v>
      </c>
      <c r="Y16" s="14"/>
      <c r="Z16" s="15"/>
      <c r="AA16" s="25">
        <f>AA10+(AA11*AA12)+(AA13*AA14)+AA15</f>
        <v>690</v>
      </c>
      <c r="AB16" s="14"/>
      <c r="AC16" s="15"/>
      <c r="AD16" s="25">
        <f>AD10+(AD11*AD12)+(AD13*AD14)+AD15</f>
        <v>0</v>
      </c>
      <c r="AE16" s="14"/>
      <c r="AF16" s="15"/>
      <c r="AG16" s="25">
        <f>AG10+(AG11*AG12)+(AG13*AG14)+AG15</f>
        <v>0</v>
      </c>
      <c r="AH16" s="14"/>
      <c r="AI16" s="15"/>
    </row>
    <row r="17" spans="1:35" s="6" customFormat="1" ht="17.25" customHeight="1" thickBot="1" x14ac:dyDescent="0.3">
      <c r="A17" s="45" t="s">
        <v>47</v>
      </c>
      <c r="B17" s="58" t="s">
        <v>51</v>
      </c>
      <c r="C17" s="24">
        <v>250</v>
      </c>
      <c r="D17" s="12">
        <v>0</v>
      </c>
      <c r="E17" s="13">
        <v>470</v>
      </c>
      <c r="F17" s="24">
        <v>130</v>
      </c>
      <c r="G17" s="12">
        <v>95</v>
      </c>
      <c r="H17" s="13">
        <v>135</v>
      </c>
      <c r="I17" s="24">
        <v>0</v>
      </c>
      <c r="J17" s="12"/>
      <c r="K17" s="13"/>
      <c r="L17" s="24">
        <v>380</v>
      </c>
      <c r="M17" s="12">
        <v>0</v>
      </c>
      <c r="N17" s="13">
        <v>470</v>
      </c>
      <c r="O17" s="24">
        <v>165</v>
      </c>
      <c r="P17" s="12">
        <v>130</v>
      </c>
      <c r="Q17" s="13">
        <v>148</v>
      </c>
      <c r="R17" s="24">
        <v>185</v>
      </c>
      <c r="S17" s="12">
        <v>0</v>
      </c>
      <c r="T17" s="13">
        <v>250</v>
      </c>
      <c r="U17" s="24">
        <v>10</v>
      </c>
      <c r="V17" s="12">
        <v>7</v>
      </c>
      <c r="W17" s="13">
        <v>12.5</v>
      </c>
      <c r="X17" s="24">
        <v>0.85</v>
      </c>
      <c r="Y17" s="12">
        <v>0.75</v>
      </c>
      <c r="Z17" s="13">
        <v>1.1000000000000001</v>
      </c>
      <c r="AA17" s="24">
        <v>45</v>
      </c>
      <c r="AB17" s="12">
        <v>0</v>
      </c>
      <c r="AC17" s="13">
        <v>45</v>
      </c>
      <c r="AD17" s="24"/>
      <c r="AE17" s="12"/>
      <c r="AF17" s="13"/>
      <c r="AG17" s="24"/>
      <c r="AH17" s="12"/>
      <c r="AI17" s="13"/>
    </row>
    <row r="18" spans="1:35" s="6" customFormat="1" ht="17.25" customHeight="1" thickBot="1" x14ac:dyDescent="0.3">
      <c r="A18" s="45" t="s">
        <v>48</v>
      </c>
      <c r="B18" s="58" t="s">
        <v>51</v>
      </c>
      <c r="C18" s="24">
        <v>990</v>
      </c>
      <c r="D18" s="12">
        <v>450</v>
      </c>
      <c r="E18" s="13">
        <v>1400</v>
      </c>
      <c r="F18" s="24">
        <v>305</v>
      </c>
      <c r="G18" s="12">
        <v>200</v>
      </c>
      <c r="H18" s="13">
        <v>410</v>
      </c>
      <c r="I18" s="24">
        <v>290</v>
      </c>
      <c r="J18" s="12">
        <v>105</v>
      </c>
      <c r="K18" s="13">
        <v>395</v>
      </c>
      <c r="L18" s="24">
        <v>480</v>
      </c>
      <c r="M18" s="12">
        <v>350</v>
      </c>
      <c r="N18" s="13">
        <v>500</v>
      </c>
      <c r="O18" s="24">
        <v>160</v>
      </c>
      <c r="P18" s="12">
        <v>118</v>
      </c>
      <c r="Q18" s="13">
        <v>175</v>
      </c>
      <c r="R18" s="24">
        <v>1500</v>
      </c>
      <c r="S18" s="12">
        <v>800</v>
      </c>
      <c r="T18" s="13">
        <v>1700</v>
      </c>
      <c r="U18" s="24">
        <v>24</v>
      </c>
      <c r="V18" s="12">
        <v>17</v>
      </c>
      <c r="W18" s="13">
        <v>26</v>
      </c>
      <c r="X18" s="24">
        <v>3</v>
      </c>
      <c r="Y18" s="12">
        <v>2.2000000000000002</v>
      </c>
      <c r="Z18" s="13">
        <v>3.25</v>
      </c>
      <c r="AA18" s="24">
        <v>120</v>
      </c>
      <c r="AB18" s="12">
        <v>85</v>
      </c>
      <c r="AC18" s="13">
        <v>145</v>
      </c>
      <c r="AD18" s="24"/>
      <c r="AE18" s="12"/>
      <c r="AF18" s="13"/>
      <c r="AG18" s="24"/>
      <c r="AH18" s="12"/>
      <c r="AI18" s="13"/>
    </row>
    <row r="19" spans="1:35" s="6" customFormat="1" ht="17.25" customHeight="1" thickBot="1" x14ac:dyDescent="0.3">
      <c r="A19" s="45" t="s">
        <v>49</v>
      </c>
      <c r="B19" s="58" t="s">
        <v>51</v>
      </c>
      <c r="C19" s="24">
        <v>85</v>
      </c>
      <c r="D19" s="12">
        <v>80</v>
      </c>
      <c r="E19" s="13">
        <v>86</v>
      </c>
      <c r="F19" s="24">
        <v>85</v>
      </c>
      <c r="G19" s="12">
        <v>60</v>
      </c>
      <c r="H19" s="13">
        <v>150</v>
      </c>
      <c r="I19" s="24">
        <v>33</v>
      </c>
      <c r="J19" s="12">
        <v>21</v>
      </c>
      <c r="K19" s="13">
        <v>45</v>
      </c>
      <c r="L19" s="24">
        <v>22</v>
      </c>
      <c r="M19" s="12">
        <v>18</v>
      </c>
      <c r="N19" s="13">
        <v>25</v>
      </c>
      <c r="O19" s="24">
        <v>0.9</v>
      </c>
      <c r="P19" s="12">
        <v>0.3</v>
      </c>
      <c r="Q19" s="13">
        <v>1.2</v>
      </c>
      <c r="R19" s="24">
        <v>85</v>
      </c>
      <c r="S19" s="12">
        <v>65</v>
      </c>
      <c r="T19" s="13">
        <v>100</v>
      </c>
      <c r="U19" s="24">
        <v>0.15</v>
      </c>
      <c r="V19" s="12">
        <v>0.1</v>
      </c>
      <c r="W19" s="13">
        <v>0.18</v>
      </c>
      <c r="X19" s="24">
        <v>0.1</v>
      </c>
      <c r="Y19" s="12">
        <v>0.05</v>
      </c>
      <c r="Z19" s="13">
        <v>0.2</v>
      </c>
      <c r="AA19" s="24">
        <v>10.5</v>
      </c>
      <c r="AB19" s="12">
        <v>8.5</v>
      </c>
      <c r="AC19" s="13">
        <v>15</v>
      </c>
      <c r="AD19" s="24"/>
      <c r="AE19" s="12"/>
      <c r="AF19" s="13"/>
      <c r="AG19" s="24"/>
      <c r="AH19" s="12"/>
      <c r="AI19" s="13"/>
    </row>
    <row r="20" spans="1:35" s="6" customFormat="1" ht="17.25" customHeight="1" thickBot="1" x14ac:dyDescent="0.3">
      <c r="A20" s="45" t="s">
        <v>58</v>
      </c>
      <c r="B20" s="58" t="s">
        <v>51</v>
      </c>
      <c r="C20" s="24">
        <v>15</v>
      </c>
      <c r="D20" s="12">
        <v>3</v>
      </c>
      <c r="E20" s="13">
        <v>35</v>
      </c>
      <c r="F20" s="24">
        <v>16</v>
      </c>
      <c r="G20" s="12">
        <v>10</v>
      </c>
      <c r="H20" s="13">
        <v>18</v>
      </c>
      <c r="I20" s="24">
        <v>7</v>
      </c>
      <c r="J20" s="12">
        <v>3</v>
      </c>
      <c r="K20" s="13">
        <v>12</v>
      </c>
      <c r="L20" s="24">
        <v>8.5</v>
      </c>
      <c r="M20" s="12">
        <v>7.5</v>
      </c>
      <c r="N20" s="13">
        <v>10</v>
      </c>
      <c r="O20" s="24">
        <v>1.1000000000000001</v>
      </c>
      <c r="P20" s="12">
        <v>0.5</v>
      </c>
      <c r="Q20" s="13">
        <v>1.5</v>
      </c>
      <c r="R20" s="24">
        <v>12</v>
      </c>
      <c r="S20" s="12">
        <v>5</v>
      </c>
      <c r="T20" s="13">
        <v>18</v>
      </c>
      <c r="U20" s="24">
        <v>0.25</v>
      </c>
      <c r="V20" s="12">
        <v>0.15</v>
      </c>
      <c r="W20" s="13">
        <v>0.3</v>
      </c>
      <c r="X20" s="24">
        <v>7.0000000000000007E-2</v>
      </c>
      <c r="Y20" s="12">
        <v>0</v>
      </c>
      <c r="Z20" s="13">
        <v>0.15</v>
      </c>
      <c r="AA20" s="24">
        <v>3</v>
      </c>
      <c r="AB20" s="12">
        <v>1</v>
      </c>
      <c r="AC20" s="13">
        <v>4</v>
      </c>
      <c r="AD20" s="24"/>
      <c r="AE20" s="12"/>
      <c r="AF20" s="13"/>
      <c r="AG20" s="24"/>
      <c r="AH20" s="12"/>
      <c r="AI20" s="13"/>
    </row>
    <row r="21" spans="1:35" s="6" customFormat="1" ht="17.25" customHeight="1" thickBot="1" x14ac:dyDescent="0.3">
      <c r="A21" s="45" t="s">
        <v>50</v>
      </c>
      <c r="B21" s="58" t="s">
        <v>51</v>
      </c>
      <c r="C21" s="24">
        <v>120</v>
      </c>
      <c r="D21" s="12">
        <v>70</v>
      </c>
      <c r="E21" s="13">
        <v>145</v>
      </c>
      <c r="F21" s="24">
        <v>55</v>
      </c>
      <c r="G21" s="12">
        <v>20</v>
      </c>
      <c r="H21" s="13">
        <v>90</v>
      </c>
      <c r="I21" s="24">
        <v>125</v>
      </c>
      <c r="J21" s="12">
        <v>72.5</v>
      </c>
      <c r="K21" s="13">
        <v>145</v>
      </c>
      <c r="L21" s="24">
        <v>35</v>
      </c>
      <c r="M21" s="12">
        <v>19</v>
      </c>
      <c r="N21" s="13">
        <v>45</v>
      </c>
      <c r="O21" s="24">
        <v>4.0999999999999996</v>
      </c>
      <c r="P21" s="12">
        <v>2</v>
      </c>
      <c r="Q21" s="13">
        <v>5.7</v>
      </c>
      <c r="R21" s="24">
        <v>125</v>
      </c>
      <c r="S21" s="12">
        <v>70</v>
      </c>
      <c r="T21" s="13">
        <v>145</v>
      </c>
      <c r="U21" s="24">
        <v>1.25</v>
      </c>
      <c r="V21" s="12">
        <v>0.4</v>
      </c>
      <c r="W21" s="13">
        <v>1.45</v>
      </c>
      <c r="X21" s="24">
        <v>0.35</v>
      </c>
      <c r="Y21" s="12">
        <v>0.25</v>
      </c>
      <c r="Z21" s="13">
        <v>0.45</v>
      </c>
      <c r="AA21" s="24">
        <v>37.5</v>
      </c>
      <c r="AB21" s="12">
        <v>27</v>
      </c>
      <c r="AC21" s="13">
        <v>40</v>
      </c>
      <c r="AD21" s="24"/>
      <c r="AE21" s="12"/>
      <c r="AF21" s="13"/>
      <c r="AG21" s="24"/>
      <c r="AH21" s="12"/>
      <c r="AI21" s="13"/>
    </row>
    <row r="22" spans="1:35" s="6" customFormat="1" ht="17.25" customHeight="1" thickBot="1" x14ac:dyDescent="0.3">
      <c r="A22" s="45" t="s">
        <v>55</v>
      </c>
      <c r="B22" s="58" t="s">
        <v>51</v>
      </c>
      <c r="C22" s="24">
        <v>90</v>
      </c>
      <c r="D22" s="12">
        <v>0</v>
      </c>
      <c r="E22" s="13">
        <v>185</v>
      </c>
      <c r="F22" s="24">
        <v>40</v>
      </c>
      <c r="G22" s="12">
        <v>0</v>
      </c>
      <c r="H22" s="13">
        <v>100</v>
      </c>
      <c r="I22" s="24">
        <v>170</v>
      </c>
      <c r="J22" s="12">
        <v>0</v>
      </c>
      <c r="K22" s="13">
        <v>350</v>
      </c>
      <c r="L22" s="24">
        <v>110</v>
      </c>
      <c r="M22" s="12">
        <v>0</v>
      </c>
      <c r="N22" s="13">
        <v>350</v>
      </c>
      <c r="O22" s="24">
        <v>4.8</v>
      </c>
      <c r="P22" s="12">
        <v>0</v>
      </c>
      <c r="Q22" s="13">
        <v>5</v>
      </c>
      <c r="R22" s="24">
        <v>70</v>
      </c>
      <c r="S22" s="12">
        <v>0</v>
      </c>
      <c r="T22" s="13">
        <v>75</v>
      </c>
      <c r="U22" s="24">
        <v>0.45</v>
      </c>
      <c r="V22" s="12">
        <v>0.03</v>
      </c>
      <c r="W22" s="13">
        <v>0.8</v>
      </c>
      <c r="X22" s="24">
        <v>0.3</v>
      </c>
      <c r="Y22" s="12">
        <v>0.15</v>
      </c>
      <c r="Z22" s="13">
        <v>0.35</v>
      </c>
      <c r="AA22" s="24">
        <v>35</v>
      </c>
      <c r="AB22" s="12">
        <v>0</v>
      </c>
      <c r="AC22" s="13">
        <v>45</v>
      </c>
      <c r="AD22" s="24"/>
      <c r="AE22" s="12"/>
      <c r="AF22" s="13"/>
      <c r="AG22" s="24"/>
      <c r="AH22" s="12"/>
      <c r="AI22" s="13"/>
    </row>
    <row r="23" spans="1:35" s="6" customFormat="1" ht="17.25" customHeight="1" thickBot="1" x14ac:dyDescent="0.3">
      <c r="A23" s="45" t="s">
        <v>11</v>
      </c>
      <c r="B23" s="58" t="s">
        <v>51</v>
      </c>
      <c r="C23" s="24">
        <v>175</v>
      </c>
      <c r="D23" s="12">
        <v>60</v>
      </c>
      <c r="E23" s="13">
        <v>260</v>
      </c>
      <c r="F23" s="24">
        <v>80</v>
      </c>
      <c r="G23" s="12">
        <v>50</v>
      </c>
      <c r="H23" s="13">
        <v>95</v>
      </c>
      <c r="I23" s="24">
        <v>140</v>
      </c>
      <c r="J23" s="12">
        <v>12</v>
      </c>
      <c r="K23" s="13">
        <v>350</v>
      </c>
      <c r="L23" s="24">
        <v>52</v>
      </c>
      <c r="M23" s="12">
        <v>25</v>
      </c>
      <c r="N23" s="13">
        <v>250</v>
      </c>
      <c r="O23" s="24">
        <v>2.7</v>
      </c>
      <c r="P23" s="12">
        <v>1.1000000000000001</v>
      </c>
      <c r="Q23" s="13">
        <v>4</v>
      </c>
      <c r="R23" s="24">
        <v>32.5</v>
      </c>
      <c r="S23" s="12">
        <v>20</v>
      </c>
      <c r="T23" s="13">
        <v>48</v>
      </c>
      <c r="U23" s="24">
        <v>0.55000000000000004</v>
      </c>
      <c r="V23" s="12">
        <v>0.14000000000000001</v>
      </c>
      <c r="W23" s="13">
        <v>0.75</v>
      </c>
      <c r="X23" s="24">
        <v>0.25</v>
      </c>
      <c r="Y23" s="12">
        <v>0.04</v>
      </c>
      <c r="Z23" s="13">
        <v>0.3</v>
      </c>
      <c r="AA23" s="24">
        <v>53</v>
      </c>
      <c r="AB23" s="12">
        <v>10</v>
      </c>
      <c r="AC23" s="13">
        <v>70</v>
      </c>
      <c r="AD23" s="24"/>
      <c r="AE23" s="12"/>
      <c r="AF23" s="13"/>
      <c r="AG23" s="24"/>
      <c r="AH23" s="12"/>
      <c r="AI23" s="13"/>
    </row>
    <row r="24" spans="1:35" s="6" customFormat="1" ht="17.25" customHeight="1" thickBot="1" x14ac:dyDescent="0.3">
      <c r="A24" s="45" t="s">
        <v>10</v>
      </c>
      <c r="B24" s="58" t="s">
        <v>51</v>
      </c>
      <c r="C24" s="24">
        <v>65</v>
      </c>
      <c r="D24" s="12">
        <v>0</v>
      </c>
      <c r="E24" s="13">
        <v>80</v>
      </c>
      <c r="F24" s="24">
        <v>0</v>
      </c>
      <c r="G24" s="12"/>
      <c r="H24" s="13"/>
      <c r="I24" s="24">
        <v>30</v>
      </c>
      <c r="J24" s="12">
        <v>20</v>
      </c>
      <c r="K24" s="13">
        <v>40</v>
      </c>
      <c r="L24" s="24">
        <v>36</v>
      </c>
      <c r="M24" s="12">
        <v>20</v>
      </c>
      <c r="N24" s="13">
        <v>50</v>
      </c>
      <c r="O24" s="24">
        <v>2.2999999999999998</v>
      </c>
      <c r="P24" s="12">
        <v>0</v>
      </c>
      <c r="Q24" s="13">
        <v>2.6</v>
      </c>
      <c r="R24" s="24">
        <v>0</v>
      </c>
      <c r="S24" s="12"/>
      <c r="T24" s="13"/>
      <c r="U24" s="24">
        <v>2.4</v>
      </c>
      <c r="V24" s="12">
        <v>0</v>
      </c>
      <c r="W24" s="13">
        <v>3.9</v>
      </c>
      <c r="X24" s="24">
        <v>0.22</v>
      </c>
      <c r="Y24" s="12">
        <v>0</v>
      </c>
      <c r="Z24" s="13">
        <v>2.7</v>
      </c>
      <c r="AA24" s="24">
        <v>70</v>
      </c>
      <c r="AB24" s="12">
        <v>50</v>
      </c>
      <c r="AC24" s="13">
        <v>80</v>
      </c>
      <c r="AD24" s="24"/>
      <c r="AE24" s="12"/>
      <c r="AF24" s="13"/>
      <c r="AG24" s="24"/>
      <c r="AH24" s="12"/>
      <c r="AI24" s="13"/>
    </row>
    <row r="25" spans="1:35" s="6" customFormat="1" ht="17.25" customHeight="1" thickBot="1" x14ac:dyDescent="0.3">
      <c r="A25" s="45" t="s">
        <v>54</v>
      </c>
      <c r="B25" s="58" t="s">
        <v>51</v>
      </c>
      <c r="C25" s="24">
        <v>0</v>
      </c>
      <c r="D25" s="12"/>
      <c r="E25" s="13"/>
      <c r="F25" s="24">
        <v>0</v>
      </c>
      <c r="G25" s="12"/>
      <c r="H25" s="13"/>
      <c r="I25" s="24">
        <v>0</v>
      </c>
      <c r="J25" s="12"/>
      <c r="K25" s="13"/>
      <c r="L25" s="24">
        <v>0</v>
      </c>
      <c r="M25" s="12"/>
      <c r="N25" s="13"/>
      <c r="O25" s="24">
        <v>3</v>
      </c>
      <c r="P25" s="12">
        <v>0</v>
      </c>
      <c r="Q25" s="13">
        <v>3.5</v>
      </c>
      <c r="R25" s="24">
        <v>25</v>
      </c>
      <c r="S25" s="12">
        <v>0</v>
      </c>
      <c r="T25" s="13">
        <v>30</v>
      </c>
      <c r="U25" s="24">
        <v>0.5</v>
      </c>
      <c r="V25" s="12">
        <v>0.4</v>
      </c>
      <c r="W25" s="13">
        <v>0.7</v>
      </c>
      <c r="X25" s="24">
        <v>0.12</v>
      </c>
      <c r="Y25" s="12">
        <v>0.05</v>
      </c>
      <c r="Z25" s="13">
        <v>0.2</v>
      </c>
      <c r="AA25" s="24">
        <v>3.5</v>
      </c>
      <c r="AB25" s="12">
        <v>1.5</v>
      </c>
      <c r="AC25" s="13">
        <v>5</v>
      </c>
      <c r="AD25" s="24"/>
      <c r="AE25" s="12"/>
      <c r="AF25" s="13"/>
      <c r="AG25" s="24"/>
      <c r="AH25" s="12"/>
      <c r="AI25" s="13"/>
    </row>
    <row r="26" spans="1:35" s="7" customFormat="1" ht="19.5" customHeight="1" x14ac:dyDescent="0.25">
      <c r="A26" s="46" t="s">
        <v>12</v>
      </c>
      <c r="B26" s="59" t="s">
        <v>52</v>
      </c>
      <c r="C26" s="25">
        <f>SUM(C17:C25)</f>
        <v>1790</v>
      </c>
      <c r="D26" s="14"/>
      <c r="E26" s="15"/>
      <c r="F26" s="25">
        <f>SUM(F17:F25)</f>
        <v>711</v>
      </c>
      <c r="G26" s="14"/>
      <c r="H26" s="15"/>
      <c r="I26" s="25">
        <f>SUM(I17:I25)</f>
        <v>795</v>
      </c>
      <c r="J26" s="14"/>
      <c r="K26" s="15"/>
      <c r="L26" s="25">
        <f>SUM(L17:L25)</f>
        <v>1123.5</v>
      </c>
      <c r="M26" s="14"/>
      <c r="N26" s="15"/>
      <c r="O26" s="25">
        <f>SUM(O17:O25)</f>
        <v>343.90000000000003</v>
      </c>
      <c r="P26" s="14"/>
      <c r="Q26" s="15"/>
      <c r="R26" s="25">
        <f>SUM(R17:R25)</f>
        <v>2034.5</v>
      </c>
      <c r="S26" s="14"/>
      <c r="T26" s="15"/>
      <c r="U26" s="25">
        <f>SUM(U17:U25)</f>
        <v>39.549999999999997</v>
      </c>
      <c r="V26" s="14"/>
      <c r="W26" s="15"/>
      <c r="X26" s="25">
        <f>SUM(X17:X25)</f>
        <v>5.26</v>
      </c>
      <c r="Y26" s="14"/>
      <c r="Z26" s="15"/>
      <c r="AA26" s="25">
        <f>SUM(AA17:AA25)</f>
        <v>377.5</v>
      </c>
      <c r="AB26" s="14"/>
      <c r="AC26" s="15"/>
      <c r="AD26" s="25">
        <f>SUM(AD17:AD25)</f>
        <v>0</v>
      </c>
      <c r="AE26" s="14"/>
      <c r="AF26" s="15"/>
      <c r="AG26" s="25">
        <f>SUM(AG17:AG25)</f>
        <v>0</v>
      </c>
      <c r="AH26" s="14"/>
      <c r="AI26" s="15"/>
    </row>
    <row r="27" spans="1:35" s="8" customFormat="1" ht="21" customHeight="1" x14ac:dyDescent="0.25">
      <c r="A27" s="47" t="s">
        <v>9</v>
      </c>
      <c r="B27" s="60" t="s">
        <v>52</v>
      </c>
      <c r="C27" s="26">
        <f>C16-C26</f>
        <v>2131.7000000000003</v>
      </c>
      <c r="D27" s="14"/>
      <c r="E27" s="15"/>
      <c r="F27" s="26">
        <f>F16-F26</f>
        <v>666.5</v>
      </c>
      <c r="G27" s="14"/>
      <c r="H27" s="15"/>
      <c r="I27" s="26">
        <f>I16-I26</f>
        <v>131.5</v>
      </c>
      <c r="J27" s="14"/>
      <c r="K27" s="15"/>
      <c r="L27" s="26">
        <f>L16-L26</f>
        <v>258.75</v>
      </c>
      <c r="M27" s="14"/>
      <c r="N27" s="15"/>
      <c r="O27" s="26">
        <f>O16-O26</f>
        <v>66.224999999999966</v>
      </c>
      <c r="P27" s="14"/>
      <c r="Q27" s="15"/>
      <c r="R27" s="26">
        <f>R16-R26</f>
        <v>1320.5</v>
      </c>
      <c r="S27" s="14"/>
      <c r="T27" s="15"/>
      <c r="U27" s="26">
        <f>U16-U26</f>
        <v>42.310000000000016</v>
      </c>
      <c r="V27" s="14"/>
      <c r="W27" s="15"/>
      <c r="X27" s="26">
        <f>X16-X26</f>
        <v>0.72500000000000053</v>
      </c>
      <c r="Y27" s="14"/>
      <c r="Z27" s="15"/>
      <c r="AA27" s="26">
        <f>AA16-AA26</f>
        <v>312.5</v>
      </c>
      <c r="AB27" s="14"/>
      <c r="AC27" s="15"/>
      <c r="AD27" s="26">
        <f>AD16-AD26</f>
        <v>0</v>
      </c>
      <c r="AE27" s="14"/>
      <c r="AF27" s="15"/>
      <c r="AG27" s="26">
        <f>AG16-AG26</f>
        <v>0</v>
      </c>
      <c r="AH27" s="14"/>
      <c r="AI27" s="15"/>
    </row>
    <row r="28" spans="1:35" s="6" customFormat="1" ht="7.5" customHeight="1" thickBot="1" x14ac:dyDescent="0.3">
      <c r="A28" s="43"/>
      <c r="B28" s="20"/>
      <c r="C28" s="27"/>
      <c r="D28" s="10"/>
      <c r="E28" s="11"/>
      <c r="F28" s="27"/>
      <c r="G28" s="10"/>
      <c r="H28" s="11"/>
      <c r="I28" s="27"/>
      <c r="J28" s="10"/>
      <c r="K28" s="11"/>
      <c r="L28" s="27"/>
      <c r="M28" s="10"/>
      <c r="N28" s="11"/>
      <c r="O28" s="27"/>
      <c r="P28" s="10"/>
      <c r="Q28" s="11"/>
      <c r="R28" s="27"/>
      <c r="S28" s="10"/>
      <c r="T28" s="11"/>
      <c r="U28" s="27"/>
      <c r="V28" s="10"/>
      <c r="W28" s="11"/>
      <c r="X28" s="27"/>
      <c r="Y28" s="10"/>
      <c r="Z28" s="11"/>
      <c r="AA28" s="27"/>
      <c r="AB28" s="10"/>
      <c r="AC28" s="11"/>
      <c r="AD28" s="27"/>
      <c r="AE28" s="10"/>
      <c r="AF28" s="11"/>
      <c r="AG28" s="27"/>
      <c r="AH28" s="10"/>
      <c r="AI28" s="11"/>
    </row>
    <row r="29" spans="1:35" s="6" customFormat="1" ht="21" customHeight="1" x14ac:dyDescent="0.25">
      <c r="A29" s="48" t="s">
        <v>163</v>
      </c>
      <c r="B29" s="61" t="s">
        <v>57</v>
      </c>
      <c r="C29" s="28">
        <v>48.5</v>
      </c>
      <c r="D29" s="16">
        <v>43</v>
      </c>
      <c r="E29" s="17">
        <v>55</v>
      </c>
      <c r="F29" s="28">
        <v>15</v>
      </c>
      <c r="G29" s="16">
        <v>10</v>
      </c>
      <c r="H29" s="17">
        <v>25</v>
      </c>
      <c r="I29" s="28">
        <v>25</v>
      </c>
      <c r="J29" s="16">
        <v>20</v>
      </c>
      <c r="K29" s="17">
        <v>30</v>
      </c>
      <c r="L29" s="28">
        <v>9</v>
      </c>
      <c r="M29" s="16">
        <v>6.5</v>
      </c>
      <c r="N29" s="17">
        <v>13</v>
      </c>
      <c r="O29" s="28">
        <v>1.6</v>
      </c>
      <c r="P29" s="16">
        <v>1</v>
      </c>
      <c r="Q29" s="17">
        <v>3</v>
      </c>
      <c r="R29" s="28">
        <v>25</v>
      </c>
      <c r="S29" s="16">
        <v>15</v>
      </c>
      <c r="T29" s="17">
        <v>35</v>
      </c>
      <c r="U29" s="64">
        <v>0.75</v>
      </c>
      <c r="V29" s="16">
        <v>0.5</v>
      </c>
      <c r="W29" s="17">
        <v>0.9</v>
      </c>
      <c r="X29" s="64">
        <v>0.15</v>
      </c>
      <c r="Y29" s="16">
        <v>0.1</v>
      </c>
      <c r="Z29" s="65">
        <v>0.25</v>
      </c>
      <c r="AA29" s="64">
        <v>30</v>
      </c>
      <c r="AB29" s="16">
        <v>20</v>
      </c>
      <c r="AC29" s="17">
        <v>50</v>
      </c>
      <c r="AD29" s="64"/>
      <c r="AE29" s="16"/>
      <c r="AF29" s="17"/>
      <c r="AG29" s="64"/>
      <c r="AH29" s="16"/>
      <c r="AI29" s="17"/>
    </row>
    <row r="30" spans="1:35" s="6" customFormat="1" ht="9.75" customHeight="1" x14ac:dyDescent="0.25">
      <c r="A30" s="49"/>
      <c r="D30" s="9"/>
      <c r="E30" s="9"/>
      <c r="G30" s="9"/>
      <c r="H30" s="9"/>
      <c r="J30" s="9"/>
      <c r="K30" s="9"/>
      <c r="M30" s="9"/>
      <c r="N30" s="9"/>
      <c r="P30" s="9"/>
      <c r="Q30" s="9"/>
      <c r="S30" s="9"/>
      <c r="T30" s="9"/>
      <c r="V30" s="9"/>
      <c r="W30" s="9"/>
      <c r="Y30" s="9"/>
      <c r="Z30" s="9"/>
      <c r="AB30" s="9"/>
      <c r="AC30" s="9"/>
      <c r="AE30" s="9"/>
      <c r="AF30" s="9"/>
      <c r="AH30" s="9"/>
      <c r="AI30" s="9"/>
    </row>
    <row r="31" spans="1:35" s="50" customFormat="1" x14ac:dyDescent="0.25">
      <c r="A31" s="52" t="s">
        <v>34</v>
      </c>
    </row>
    <row r="32" spans="1:35" ht="12" customHeight="1" x14ac:dyDescent="0.25">
      <c r="A32" s="53" t="s">
        <v>143</v>
      </c>
    </row>
    <row r="33" spans="1:1" ht="12" customHeight="1" x14ac:dyDescent="0.25">
      <c r="A33" s="53" t="s">
        <v>35</v>
      </c>
    </row>
    <row r="34" spans="1:1" ht="12" customHeight="1" x14ac:dyDescent="0.25">
      <c r="A34" s="53" t="s">
        <v>36</v>
      </c>
    </row>
    <row r="35" spans="1:1" ht="12" customHeight="1" x14ac:dyDescent="0.25">
      <c r="A35" s="54" t="s">
        <v>37</v>
      </c>
    </row>
  </sheetData>
  <sheetProtection sheet="1" objects="1" scenarios="1" selectLockedCells="1"/>
  <mergeCells count="34">
    <mergeCell ref="AG6:AG7"/>
    <mergeCell ref="AH6:AI6"/>
    <mergeCell ref="X6:X7"/>
    <mergeCell ref="Y6:Z6"/>
    <mergeCell ref="AA6:AA7"/>
    <mergeCell ref="AB6:AC6"/>
    <mergeCell ref="AD6:AD7"/>
    <mergeCell ref="AE6:AF6"/>
    <mergeCell ref="U6:U7"/>
    <mergeCell ref="V6:W6"/>
    <mergeCell ref="AD5:AF5"/>
    <mergeCell ref="AG5:AI5"/>
    <mergeCell ref="C6:C7"/>
    <mergeCell ref="D6:E6"/>
    <mergeCell ref="I6:I7"/>
    <mergeCell ref="J6:K6"/>
    <mergeCell ref="L6:L7"/>
    <mergeCell ref="M6:N6"/>
    <mergeCell ref="F6:F7"/>
    <mergeCell ref="G6:H6"/>
    <mergeCell ref="O6:O7"/>
    <mergeCell ref="P6:Q6"/>
    <mergeCell ref="R6:R7"/>
    <mergeCell ref="S6:T6"/>
    <mergeCell ref="AD4:AI4"/>
    <mergeCell ref="C5:E5"/>
    <mergeCell ref="I5:K5"/>
    <mergeCell ref="L5:N5"/>
    <mergeCell ref="F5:H5"/>
    <mergeCell ref="O5:Q5"/>
    <mergeCell ref="R5:T5"/>
    <mergeCell ref="U5:W5"/>
    <mergeCell ref="X5:Z5"/>
    <mergeCell ref="AA5:AC5"/>
  </mergeCells>
  <pageMargins left="0.39370078740157483" right="0.23622047244094491" top="0.74803149606299213" bottom="0.62992125984251968" header="0.31496062992125984" footer="0.19685039370078741"/>
  <pageSetup paperSize="9" scale="96" orientation="landscape" r:id="rId1"/>
  <headerFooter>
    <oddHeader>&amp;LBeratung ökologischer Landbau&amp;R&amp;G</oddHeader>
    <oddFooter>&amp;L Orientierungswerte ökologische Tierhaltung
 &amp;8© Ökoteam der Landwirtschaftskammer Nordrhein-Westfalen (GP)&amp;R&amp;10 &amp;8 06/2016&amp;10; Seite &amp;P von &amp;N</oddFooter>
  </headerFooter>
  <colBreaks count="3" manualBreakCount="3">
    <brk id="11" max="28" man="1"/>
    <brk id="20" max="28" man="1"/>
    <brk id="29" max="28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69"/>
  <sheetViews>
    <sheetView showGridLines="0" showZeros="0" zoomScale="90" zoomScaleNormal="90" workbookViewId="0">
      <pane xSplit="2" topLeftCell="C1" activePane="topRight" state="frozen"/>
      <selection pane="topRight" activeCell="D3" sqref="D3"/>
    </sheetView>
  </sheetViews>
  <sheetFormatPr baseColWidth="10" defaultColWidth="11" defaultRowHeight="13.8" x14ac:dyDescent="0.25"/>
  <cols>
    <col min="1" max="1" width="31.09765625" style="50" customWidth="1"/>
    <col min="2" max="2" width="3.5" style="50" customWidth="1"/>
    <col min="3" max="3" width="13.3984375" style="50" customWidth="1"/>
    <col min="4" max="4" width="17.69921875" style="5" customWidth="1"/>
    <col min="5" max="5" width="13.59765625" style="5" customWidth="1"/>
    <col min="6" max="6" width="13.3984375" style="5" customWidth="1"/>
    <col min="7" max="7" width="13.59765625" style="5" customWidth="1"/>
    <col min="8" max="8" width="14.59765625" style="5" customWidth="1"/>
    <col min="9" max="9" width="16.3984375" style="5" customWidth="1"/>
    <col min="10" max="10" width="13.09765625" style="5" customWidth="1"/>
    <col min="11" max="11" width="14" style="5" customWidth="1"/>
    <col min="12" max="12" width="14.69921875" style="5" customWidth="1"/>
    <col min="13" max="13" width="15" style="5" customWidth="1"/>
    <col min="14" max="14" width="15.5" style="5" customWidth="1"/>
    <col min="15" max="15" width="12.69921875" style="5" customWidth="1"/>
    <col min="16" max="16" width="13" style="5" customWidth="1"/>
    <col min="17" max="17" width="12.19921875" style="5" customWidth="1"/>
    <col min="18" max="18" width="12" style="5" customWidth="1"/>
    <col min="19" max="19" width="13" style="5" customWidth="1"/>
    <col min="20" max="20" width="14.09765625" style="5" customWidth="1"/>
    <col min="21" max="21" width="14.5" style="5" customWidth="1"/>
    <col min="22" max="22" width="13.59765625" style="5" customWidth="1"/>
    <col min="23" max="23" width="14.69921875" style="5" customWidth="1"/>
    <col min="24" max="24" width="16" style="5" customWidth="1"/>
    <col min="25" max="25" width="12" style="5" customWidth="1"/>
    <col min="26" max="26" width="15" style="176" customWidth="1"/>
    <col min="27" max="16384" width="11" style="5"/>
  </cols>
  <sheetData>
    <row r="1" spans="1:26" s="6" customFormat="1" ht="23.25" customHeight="1" x14ac:dyDescent="0.25">
      <c r="A1" s="170" t="s">
        <v>149</v>
      </c>
      <c r="B1" s="171"/>
      <c r="G1" s="172" t="str">
        <f>'Marktfruchtbau-Öko'!B4</f>
        <v>Stand: 09/2023</v>
      </c>
      <c r="Z1" s="173"/>
    </row>
    <row r="2" spans="1:26" ht="18" thickBot="1" x14ac:dyDescent="0.35">
      <c r="A2" s="174" t="s">
        <v>107</v>
      </c>
      <c r="B2" s="175"/>
      <c r="C2" s="270" t="s">
        <v>146</v>
      </c>
      <c r="D2" s="171" t="s">
        <v>144</v>
      </c>
      <c r="E2" s="268" t="s">
        <v>159</v>
      </c>
      <c r="F2" s="269"/>
      <c r="G2" s="269"/>
      <c r="H2" s="269"/>
      <c r="I2" s="267"/>
    </row>
    <row r="3" spans="1:26" ht="55.2" x14ac:dyDescent="0.25">
      <c r="A3" s="177" t="s">
        <v>90</v>
      </c>
      <c r="B3" s="178"/>
      <c r="C3" s="179" t="s">
        <v>109</v>
      </c>
      <c r="D3" s="142" t="s">
        <v>119</v>
      </c>
      <c r="E3" s="143" t="s">
        <v>3</v>
      </c>
      <c r="F3" s="144" t="s">
        <v>93</v>
      </c>
      <c r="G3" s="145" t="s">
        <v>95</v>
      </c>
      <c r="H3" s="180"/>
      <c r="I3" s="180"/>
      <c r="J3" s="180"/>
      <c r="K3" s="142" t="s">
        <v>91</v>
      </c>
      <c r="L3" s="146" t="s">
        <v>6</v>
      </c>
      <c r="M3" s="142" t="s">
        <v>88</v>
      </c>
      <c r="N3" s="142" t="s">
        <v>89</v>
      </c>
      <c r="O3" s="142" t="s">
        <v>150</v>
      </c>
      <c r="P3" s="142" t="s">
        <v>151</v>
      </c>
      <c r="Q3" s="142" t="s">
        <v>152</v>
      </c>
      <c r="R3" s="142" t="s">
        <v>153</v>
      </c>
      <c r="S3" s="142" t="s">
        <v>154</v>
      </c>
      <c r="T3" s="142" t="s">
        <v>155</v>
      </c>
      <c r="U3" s="142" t="s">
        <v>156</v>
      </c>
      <c r="V3" s="142" t="s">
        <v>29</v>
      </c>
      <c r="W3" s="147" t="s">
        <v>12</v>
      </c>
      <c r="X3" s="274" t="s">
        <v>92</v>
      </c>
      <c r="Y3" s="148" t="s">
        <v>164</v>
      </c>
      <c r="Z3" s="278" t="s">
        <v>113</v>
      </c>
    </row>
    <row r="4" spans="1:26" s="187" customFormat="1" ht="16.5" customHeight="1" x14ac:dyDescent="0.25">
      <c r="A4" s="181"/>
      <c r="B4" s="182"/>
      <c r="C4" s="183" t="s">
        <v>110</v>
      </c>
      <c r="D4" s="97" t="s">
        <v>2</v>
      </c>
      <c r="E4" s="97" t="s">
        <v>4</v>
      </c>
      <c r="F4" s="98" t="s">
        <v>2</v>
      </c>
      <c r="G4" s="184" t="s">
        <v>77</v>
      </c>
      <c r="H4" s="185"/>
      <c r="I4" s="185"/>
      <c r="J4" s="185"/>
      <c r="K4" s="97" t="s">
        <v>5</v>
      </c>
      <c r="L4" s="99" t="s">
        <v>7</v>
      </c>
      <c r="M4" s="97" t="s">
        <v>7</v>
      </c>
      <c r="N4" s="97" t="s">
        <v>7</v>
      </c>
      <c r="O4" s="97" t="s">
        <v>7</v>
      </c>
      <c r="P4" s="97" t="s">
        <v>7</v>
      </c>
      <c r="Q4" s="100" t="s">
        <v>7</v>
      </c>
      <c r="R4" s="97" t="s">
        <v>7</v>
      </c>
      <c r="S4" s="97" t="s">
        <v>7</v>
      </c>
      <c r="T4" s="97" t="s">
        <v>7</v>
      </c>
      <c r="U4" s="97" t="s">
        <v>7</v>
      </c>
      <c r="V4" s="97" t="s">
        <v>7</v>
      </c>
      <c r="W4" s="99" t="s">
        <v>7</v>
      </c>
      <c r="X4" s="275" t="s">
        <v>7</v>
      </c>
      <c r="Y4" s="101" t="s">
        <v>18</v>
      </c>
      <c r="Z4" s="186" t="s">
        <v>5</v>
      </c>
    </row>
    <row r="5" spans="1:26" ht="16.2" thickBot="1" x14ac:dyDescent="0.3">
      <c r="A5" s="188" t="str">
        <f>'Marktfruchtbau-Öko'!C5</f>
        <v xml:space="preserve">Winterweizen (konsum) </v>
      </c>
      <c r="B5" s="309" t="s">
        <v>114</v>
      </c>
      <c r="C5" s="96"/>
      <c r="D5" s="227">
        <f>'Marktfruchtbau-Öko'!C8</f>
        <v>40</v>
      </c>
      <c r="E5" s="228">
        <f>'Marktfruchtbau-Öko'!C9</f>
        <v>48.1</v>
      </c>
      <c r="F5" s="189"/>
      <c r="G5" s="189"/>
      <c r="H5" s="189"/>
      <c r="I5" s="189"/>
      <c r="J5" s="189"/>
      <c r="K5" s="227">
        <f>'Marktfruchtbau-Öko'!C10</f>
        <v>0</v>
      </c>
      <c r="L5" s="88">
        <f t="shared" ref="L5:L25" si="0">(D5*E5)+K5</f>
        <v>1924</v>
      </c>
      <c r="M5" s="227">
        <f>'Marktfruchtbau-Öko'!C12</f>
        <v>135</v>
      </c>
      <c r="N5" s="227">
        <f>'Marktfruchtbau-Öko'!C13</f>
        <v>0</v>
      </c>
      <c r="O5" s="227">
        <f>'Marktfruchtbau-Öko'!C14</f>
        <v>35</v>
      </c>
      <c r="P5" s="227">
        <f>'Marktfruchtbau-Öko'!C15</f>
        <v>17</v>
      </c>
      <c r="Q5" s="227"/>
      <c r="R5" s="227">
        <f>'Marktfruchtbau-Öko'!C16</f>
        <v>48</v>
      </c>
      <c r="S5" s="227">
        <f>'Marktfruchtbau-Öko'!C17</f>
        <v>170</v>
      </c>
      <c r="T5" s="227">
        <f>'Marktfruchtbau-Öko'!C18</f>
        <v>140</v>
      </c>
      <c r="U5" s="227">
        <f>'Marktfruchtbau-Öko'!C19</f>
        <v>0</v>
      </c>
      <c r="V5" s="227">
        <f>'Marktfruchtbau-Öko'!C20</f>
        <v>0</v>
      </c>
      <c r="W5" s="88">
        <f t="shared" ref="W5:W15" si="1">SUM(M5:V5)</f>
        <v>545</v>
      </c>
      <c r="X5" s="276">
        <f t="shared" ref="X5:X15" si="2">L5-W5</f>
        <v>1379</v>
      </c>
      <c r="Y5" s="233">
        <f>'Marktfruchtbau-Öko'!C24</f>
        <v>7.8</v>
      </c>
      <c r="Z5" s="281">
        <f t="shared" ref="Z5:Z32" si="3">X5*C5</f>
        <v>0</v>
      </c>
    </row>
    <row r="6" spans="1:26" ht="16.2" thickBot="1" x14ac:dyDescent="0.3">
      <c r="A6" s="190" t="str">
        <f>'Marktfruchtbau-Öko'!F5</f>
        <v>Dinkel (nicht entspelzt)</v>
      </c>
      <c r="B6" s="310"/>
      <c r="C6" s="87"/>
      <c r="D6" s="229">
        <f>'Marktfruchtbau-Öko'!F8</f>
        <v>31</v>
      </c>
      <c r="E6" s="230">
        <f>'Marktfruchtbau-Öko'!F9</f>
        <v>44.9</v>
      </c>
      <c r="F6" s="189"/>
      <c r="G6" s="189"/>
      <c r="H6" s="189"/>
      <c r="I6" s="189"/>
      <c r="J6" s="189"/>
      <c r="K6" s="229">
        <f>'Marktfruchtbau-Öko'!F10</f>
        <v>0</v>
      </c>
      <c r="L6" s="88">
        <f t="shared" si="0"/>
        <v>1391.8999999999999</v>
      </c>
      <c r="M6" s="227">
        <f>'Marktfruchtbau-Öko'!F12</f>
        <v>190</v>
      </c>
      <c r="N6" s="227">
        <f>'Marktfruchtbau-Öko'!F13</f>
        <v>0</v>
      </c>
      <c r="O6" s="227">
        <f>'Marktfruchtbau-Öko'!F14</f>
        <v>35</v>
      </c>
      <c r="P6" s="227">
        <f>'Marktfruchtbau-Öko'!F15</f>
        <v>18</v>
      </c>
      <c r="Q6" s="227"/>
      <c r="R6" s="227">
        <f>'Marktfruchtbau-Öko'!F16</f>
        <v>65</v>
      </c>
      <c r="S6" s="227">
        <f>'Marktfruchtbau-Öko'!F17</f>
        <v>170</v>
      </c>
      <c r="T6" s="227">
        <f>'Marktfruchtbau-Öko'!F18</f>
        <v>140</v>
      </c>
      <c r="U6" s="227">
        <f>'Marktfruchtbau-Öko'!F19</f>
        <v>0</v>
      </c>
      <c r="V6" s="227">
        <f>'Marktfruchtbau-Öko'!F20</f>
        <v>0</v>
      </c>
      <c r="W6" s="88">
        <f t="shared" si="1"/>
        <v>618</v>
      </c>
      <c r="X6" s="276">
        <f t="shared" si="2"/>
        <v>773.89999999999986</v>
      </c>
      <c r="Y6" s="234">
        <f>'Marktfruchtbau-Öko'!F24</f>
        <v>7.5</v>
      </c>
      <c r="Z6" s="281">
        <f t="shared" si="3"/>
        <v>0</v>
      </c>
    </row>
    <row r="7" spans="1:26" ht="16.2" thickBot="1" x14ac:dyDescent="0.3">
      <c r="A7" s="190" t="str">
        <f>'Marktfruchtbau-Öko'!I5</f>
        <v>Winterroggen (konsum)</v>
      </c>
      <c r="B7" s="310"/>
      <c r="C7" s="87"/>
      <c r="D7" s="229">
        <f>'Marktfruchtbau-Öko'!I8</f>
        <v>38</v>
      </c>
      <c r="E7" s="230">
        <f>'Marktfruchtbau-Öko'!I9</f>
        <v>34.799999999999997</v>
      </c>
      <c r="F7" s="189"/>
      <c r="G7" s="189"/>
      <c r="H7" s="189"/>
      <c r="I7" s="189"/>
      <c r="J7" s="189"/>
      <c r="K7" s="229">
        <f>'Marktfruchtbau-Öko'!I10</f>
        <v>0</v>
      </c>
      <c r="L7" s="88">
        <f t="shared" si="0"/>
        <v>1322.3999999999999</v>
      </c>
      <c r="M7" s="229">
        <f>'Marktfruchtbau-Öko'!I12</f>
        <v>125</v>
      </c>
      <c r="N7" s="229">
        <f>'Marktfruchtbau-Öko'!I13</f>
        <v>0</v>
      </c>
      <c r="O7" s="229">
        <f>'Marktfruchtbau-Öko'!I14</f>
        <v>35</v>
      </c>
      <c r="P7" s="229">
        <f>'Marktfruchtbau-Öko'!I15</f>
        <v>13.5</v>
      </c>
      <c r="Q7" s="229"/>
      <c r="R7" s="229">
        <f>'Marktfruchtbau-Öko'!I16</f>
        <v>30</v>
      </c>
      <c r="S7" s="229">
        <f>'Marktfruchtbau-Öko'!I17</f>
        <v>170</v>
      </c>
      <c r="T7" s="229">
        <f>'Marktfruchtbau-Öko'!I18</f>
        <v>140</v>
      </c>
      <c r="U7" s="229">
        <f>'Marktfruchtbau-Öko'!I19</f>
        <v>0</v>
      </c>
      <c r="V7" s="229">
        <f>'Marktfruchtbau-Öko'!I20</f>
        <v>0</v>
      </c>
      <c r="W7" s="88">
        <f t="shared" si="1"/>
        <v>513.5</v>
      </c>
      <c r="X7" s="276">
        <f t="shared" si="2"/>
        <v>808.89999999999986</v>
      </c>
      <c r="Y7" s="234">
        <f>'Marktfruchtbau-Öko'!I24</f>
        <v>7.6</v>
      </c>
      <c r="Z7" s="281">
        <f t="shared" si="3"/>
        <v>0</v>
      </c>
    </row>
    <row r="8" spans="1:26" ht="16.2" thickBot="1" x14ac:dyDescent="0.3">
      <c r="A8" s="190" t="str">
        <f>'Marktfruchtbau-Öko'!L5</f>
        <v>Schälgerste</v>
      </c>
      <c r="B8" s="310"/>
      <c r="C8" s="87"/>
      <c r="D8" s="229">
        <f>'Marktfruchtbau-Öko'!L8</f>
        <v>40</v>
      </c>
      <c r="E8" s="230">
        <f>'Marktfruchtbau-Öko'!L9</f>
        <v>43.1</v>
      </c>
      <c r="F8" s="189"/>
      <c r="G8" s="189"/>
      <c r="H8" s="189"/>
      <c r="I8" s="189"/>
      <c r="J8" s="189"/>
      <c r="K8" s="229"/>
      <c r="L8" s="88">
        <f t="shared" si="0"/>
        <v>1724</v>
      </c>
      <c r="M8" s="229">
        <f>'Marktfruchtbau-Öko'!L12</f>
        <v>120</v>
      </c>
      <c r="N8" s="229">
        <f>'Marktfruchtbau-Öko'!L13</f>
        <v>0</v>
      </c>
      <c r="O8" s="229">
        <f>'Marktfruchtbau-Öko'!L14</f>
        <v>35</v>
      </c>
      <c r="P8" s="229">
        <f>'Marktfruchtbau-Öko'!L15</f>
        <v>14</v>
      </c>
      <c r="Q8" s="229"/>
      <c r="R8" s="229">
        <f>'Marktfruchtbau-Öko'!L16</f>
        <v>35</v>
      </c>
      <c r="S8" s="229">
        <f>'Marktfruchtbau-Öko'!L17</f>
        <v>170</v>
      </c>
      <c r="T8" s="229">
        <f>'Marktfruchtbau-Öko'!L18</f>
        <v>140</v>
      </c>
      <c r="U8" s="229">
        <f>'Marktfruchtbau-Öko'!L19</f>
        <v>0</v>
      </c>
      <c r="V8" s="229">
        <f>'Marktfruchtbau-Öko'!L20</f>
        <v>0</v>
      </c>
      <c r="W8" s="88">
        <f t="shared" si="1"/>
        <v>514</v>
      </c>
      <c r="X8" s="276">
        <f t="shared" si="2"/>
        <v>1210</v>
      </c>
      <c r="Y8" s="234">
        <f>'Marktfruchtbau-Öko'!L24</f>
        <v>7.6</v>
      </c>
      <c r="Z8" s="281">
        <f t="shared" si="3"/>
        <v>0</v>
      </c>
    </row>
    <row r="9" spans="1:26" ht="16.2" thickBot="1" x14ac:dyDescent="0.3">
      <c r="A9" s="190" t="str">
        <f>'Marktfruchtbau-Öko'!O5</f>
        <v>Wintertriticale</v>
      </c>
      <c r="B9" s="310"/>
      <c r="C9" s="87"/>
      <c r="D9" s="229">
        <f>'Marktfruchtbau-Öko'!O8</f>
        <v>40</v>
      </c>
      <c r="E9" s="230">
        <f>'Marktfruchtbau-Öko'!O9</f>
        <v>32.4</v>
      </c>
      <c r="F9" s="189"/>
      <c r="G9" s="189"/>
      <c r="H9" s="189"/>
      <c r="I9" s="189"/>
      <c r="J9" s="189"/>
      <c r="K9" s="229">
        <f>'Marktfruchtbau-Öko'!O10</f>
        <v>0</v>
      </c>
      <c r="L9" s="88">
        <f t="shared" si="0"/>
        <v>1296</v>
      </c>
      <c r="M9" s="229">
        <f>'Marktfruchtbau-Öko'!O12</f>
        <v>120</v>
      </c>
      <c r="N9" s="229">
        <f>'Marktfruchtbau-Öko'!O13</f>
        <v>0</v>
      </c>
      <c r="O9" s="229">
        <f>'Marktfruchtbau-Öko'!O14</f>
        <v>35</v>
      </c>
      <c r="P9" s="229">
        <f>'Marktfruchtbau-Öko'!O15</f>
        <v>11.5</v>
      </c>
      <c r="Q9" s="229"/>
      <c r="R9" s="229">
        <f>'Marktfruchtbau-Öko'!O16</f>
        <v>25</v>
      </c>
      <c r="S9" s="229">
        <f>'Marktfruchtbau-Öko'!O17</f>
        <v>170</v>
      </c>
      <c r="T9" s="229">
        <f>'Marktfruchtbau-Öko'!O18</f>
        <v>140</v>
      </c>
      <c r="U9" s="229">
        <f>'Marktfruchtbau-Öko'!O19</f>
        <v>0</v>
      </c>
      <c r="V9" s="229">
        <f>'Marktfruchtbau-Öko'!O20</f>
        <v>0</v>
      </c>
      <c r="W9" s="88">
        <f t="shared" si="1"/>
        <v>501.5</v>
      </c>
      <c r="X9" s="276">
        <f t="shared" si="2"/>
        <v>794.5</v>
      </c>
      <c r="Y9" s="234">
        <f>'Marktfruchtbau-Öko'!O24</f>
        <v>7.6</v>
      </c>
      <c r="Z9" s="281">
        <f t="shared" si="3"/>
        <v>0</v>
      </c>
    </row>
    <row r="10" spans="1:26" ht="16.2" thickBot="1" x14ac:dyDescent="0.3">
      <c r="A10" s="190" t="str">
        <f>'Marktfruchtbau-Öko'!R5</f>
        <v>Hafer (konsum)</v>
      </c>
      <c r="B10" s="310"/>
      <c r="C10" s="87"/>
      <c r="D10" s="229">
        <f>'Marktfruchtbau-Öko'!R8</f>
        <v>32</v>
      </c>
      <c r="E10" s="230">
        <f>'Marktfruchtbau-Öko'!R9</f>
        <v>38.200000000000003</v>
      </c>
      <c r="F10" s="189"/>
      <c r="G10" s="189"/>
      <c r="H10" s="189"/>
      <c r="I10" s="189"/>
      <c r="J10" s="189"/>
      <c r="K10" s="229">
        <f>'Marktfruchtbau-Öko'!R10</f>
        <v>0</v>
      </c>
      <c r="L10" s="88">
        <f t="shared" si="0"/>
        <v>1222.4000000000001</v>
      </c>
      <c r="M10" s="229">
        <f>'Marktfruchtbau-Öko'!R12</f>
        <v>110</v>
      </c>
      <c r="N10" s="229">
        <f>'Marktfruchtbau-Öko'!R13</f>
        <v>0</v>
      </c>
      <c r="O10" s="229">
        <f>'Marktfruchtbau-Öko'!R14</f>
        <v>35</v>
      </c>
      <c r="P10" s="229">
        <f>'Marktfruchtbau-Öko'!R15</f>
        <v>6</v>
      </c>
      <c r="Q10" s="229"/>
      <c r="R10" s="229">
        <f>'Marktfruchtbau-Öko'!R16</f>
        <v>15</v>
      </c>
      <c r="S10" s="229">
        <f>'Marktfruchtbau-Öko'!R17</f>
        <v>165</v>
      </c>
      <c r="T10" s="229">
        <f>'Marktfruchtbau-Öko'!R18</f>
        <v>140</v>
      </c>
      <c r="U10" s="229">
        <f>'Marktfruchtbau-Öko'!R19</f>
        <v>0</v>
      </c>
      <c r="V10" s="229">
        <f>'Marktfruchtbau-Öko'!R20</f>
        <v>0</v>
      </c>
      <c r="W10" s="88">
        <f t="shared" si="1"/>
        <v>471</v>
      </c>
      <c r="X10" s="276">
        <f t="shared" si="2"/>
        <v>751.40000000000009</v>
      </c>
      <c r="Y10" s="234">
        <f>'Marktfruchtbau-Öko'!R24</f>
        <v>7.5</v>
      </c>
      <c r="Z10" s="281">
        <f t="shared" si="3"/>
        <v>0</v>
      </c>
    </row>
    <row r="11" spans="1:26" ht="16.2" thickBot="1" x14ac:dyDescent="0.3">
      <c r="A11" s="190" t="str">
        <f>'Marktfruchtbau-Öko'!U5</f>
        <v>Körnermais</v>
      </c>
      <c r="B11" s="310"/>
      <c r="C11" s="87"/>
      <c r="D11" s="229">
        <f>'Marktfruchtbau-Öko'!U8</f>
        <v>58.5</v>
      </c>
      <c r="E11" s="230">
        <f>'Marktfruchtbau-Öko'!U9</f>
        <v>42.7</v>
      </c>
      <c r="F11" s="189"/>
      <c r="G11" s="189"/>
      <c r="H11" s="189"/>
      <c r="I11" s="189"/>
      <c r="J11" s="189"/>
      <c r="K11" s="229">
        <f>'Marktfruchtbau-Öko'!U10</f>
        <v>0</v>
      </c>
      <c r="L11" s="88">
        <f t="shared" si="0"/>
        <v>2497.9500000000003</v>
      </c>
      <c r="M11" s="229">
        <f>'Marktfruchtbau-Öko'!U12</f>
        <v>250</v>
      </c>
      <c r="N11" s="229">
        <f>'Marktfruchtbau-Öko'!U13</f>
        <v>0</v>
      </c>
      <c r="O11" s="229">
        <f>'Marktfruchtbau-Öko'!U14</f>
        <v>35</v>
      </c>
      <c r="P11" s="229">
        <f>'Marktfruchtbau-Öko'!U15</f>
        <v>20</v>
      </c>
      <c r="Q11" s="229"/>
      <c r="R11" s="229">
        <f>'Marktfruchtbau-Öko'!U16</f>
        <v>185</v>
      </c>
      <c r="S11" s="229">
        <f>'Marktfruchtbau-Öko'!U17</f>
        <v>175</v>
      </c>
      <c r="T11" s="229">
        <f>'Marktfruchtbau-Öko'!U18</f>
        <v>265</v>
      </c>
      <c r="U11" s="229">
        <f>'Marktfruchtbau-Öko'!U19</f>
        <v>0</v>
      </c>
      <c r="V11" s="229">
        <f>'Marktfruchtbau-Öko'!U20</f>
        <v>0</v>
      </c>
      <c r="W11" s="88">
        <f t="shared" si="1"/>
        <v>930</v>
      </c>
      <c r="X11" s="276">
        <f t="shared" si="2"/>
        <v>1567.9500000000003</v>
      </c>
      <c r="Y11" s="234">
        <f>'Marktfruchtbau-Öko'!U24</f>
        <v>10</v>
      </c>
      <c r="Z11" s="281">
        <f t="shared" si="3"/>
        <v>0</v>
      </c>
    </row>
    <row r="12" spans="1:26" ht="16.2" thickBot="1" x14ac:dyDescent="0.3">
      <c r="A12" s="190" t="str">
        <f>'Marktfruchtbau-Öko'!X5</f>
        <v>Ackerbohnen</v>
      </c>
      <c r="B12" s="310"/>
      <c r="C12" s="87"/>
      <c r="D12" s="229">
        <f>'Marktfruchtbau-Öko'!X8</f>
        <v>30</v>
      </c>
      <c r="E12" s="230">
        <f>'Marktfruchtbau-Öko'!X9</f>
        <v>59.65</v>
      </c>
      <c r="F12" s="189"/>
      <c r="G12" s="189"/>
      <c r="H12" s="189"/>
      <c r="I12" s="189"/>
      <c r="J12" s="189"/>
      <c r="K12" s="229">
        <f>'Marktfruchtbau-Öko'!X10</f>
        <v>0</v>
      </c>
      <c r="L12" s="88">
        <f t="shared" si="0"/>
        <v>1789.5</v>
      </c>
      <c r="M12" s="229">
        <f>'Marktfruchtbau-Öko'!X12</f>
        <v>210</v>
      </c>
      <c r="N12" s="229">
        <f>'Marktfruchtbau-Öko'!X13</f>
        <v>0</v>
      </c>
      <c r="O12" s="229">
        <f>'Marktfruchtbau-Öko'!X14</f>
        <v>35</v>
      </c>
      <c r="P12" s="229">
        <f>'Marktfruchtbau-Öko'!X15</f>
        <v>27</v>
      </c>
      <c r="Q12" s="229"/>
      <c r="R12" s="229">
        <f>'Marktfruchtbau-Öko'!X16</f>
        <v>24.5</v>
      </c>
      <c r="S12" s="229">
        <f>'Marktfruchtbau-Öko'!X17</f>
        <v>200</v>
      </c>
      <c r="T12" s="229">
        <f>'Marktfruchtbau-Öko'!X18</f>
        <v>150</v>
      </c>
      <c r="U12" s="229">
        <f>'Marktfruchtbau-Öko'!X19</f>
        <v>0</v>
      </c>
      <c r="V12" s="229">
        <f>'Marktfruchtbau-Öko'!X20</f>
        <v>0</v>
      </c>
      <c r="W12" s="88">
        <f t="shared" si="1"/>
        <v>646.5</v>
      </c>
      <c r="X12" s="276">
        <f t="shared" si="2"/>
        <v>1143</v>
      </c>
      <c r="Y12" s="234">
        <f>'Marktfruchtbau-Öko'!X24</f>
        <v>8.3000000000000007</v>
      </c>
      <c r="Z12" s="281">
        <f t="shared" si="3"/>
        <v>0</v>
      </c>
    </row>
    <row r="13" spans="1:26" ht="16.2" thickBot="1" x14ac:dyDescent="0.3">
      <c r="A13" s="190" t="str">
        <f>'Marktfruchtbau-Öko'!AA5</f>
        <v>Futtererbsen</v>
      </c>
      <c r="B13" s="310"/>
      <c r="C13" s="87"/>
      <c r="D13" s="229">
        <f>'Marktfruchtbau-Öko'!AA8</f>
        <v>30</v>
      </c>
      <c r="E13" s="230">
        <f>'Marktfruchtbau-Öko'!AA9</f>
        <v>56.8</v>
      </c>
      <c r="F13" s="189"/>
      <c r="G13" s="189"/>
      <c r="H13" s="189"/>
      <c r="I13" s="189"/>
      <c r="J13" s="189"/>
      <c r="K13" s="229">
        <f>'Marktfruchtbau-Öko'!AA10</f>
        <v>0</v>
      </c>
      <c r="L13" s="88">
        <f t="shared" si="0"/>
        <v>1704</v>
      </c>
      <c r="M13" s="229">
        <f>'Marktfruchtbau-Öko'!AA12</f>
        <v>190</v>
      </c>
      <c r="N13" s="229">
        <f>'Marktfruchtbau-Öko'!AA13</f>
        <v>0</v>
      </c>
      <c r="O13" s="229">
        <f>'Marktfruchtbau-Öko'!AA14</f>
        <v>35</v>
      </c>
      <c r="P13" s="229">
        <f>'Marktfruchtbau-Öko'!AA15</f>
        <v>26</v>
      </c>
      <c r="Q13" s="229"/>
      <c r="R13" s="229">
        <f>'Marktfruchtbau-Öko'!AA16</f>
        <v>22</v>
      </c>
      <c r="S13" s="229">
        <f>'Marktfruchtbau-Öko'!AA17</f>
        <v>200</v>
      </c>
      <c r="T13" s="229">
        <f>'Marktfruchtbau-Öko'!AA18</f>
        <v>155</v>
      </c>
      <c r="U13" s="229">
        <f>'Marktfruchtbau-Öko'!AA19</f>
        <v>0</v>
      </c>
      <c r="V13" s="229">
        <f>'Marktfruchtbau-Öko'!AA20</f>
        <v>0</v>
      </c>
      <c r="W13" s="88">
        <f t="shared" si="1"/>
        <v>628</v>
      </c>
      <c r="X13" s="276">
        <f t="shared" si="2"/>
        <v>1076</v>
      </c>
      <c r="Y13" s="234">
        <f>'Marktfruchtbau-Öko'!AA24</f>
        <v>8</v>
      </c>
      <c r="Z13" s="281">
        <f t="shared" si="3"/>
        <v>0</v>
      </c>
    </row>
    <row r="14" spans="1:26" ht="16.2" thickBot="1" x14ac:dyDescent="0.3">
      <c r="A14" s="190" t="str">
        <f>'Marktfruchtbau-Öko'!AD5</f>
        <v>Lupine (blau)</v>
      </c>
      <c r="B14" s="310"/>
      <c r="C14" s="87"/>
      <c r="D14" s="229">
        <f>'Marktfruchtbau-Öko'!AD8</f>
        <v>25</v>
      </c>
      <c r="E14" s="230">
        <f>'Marktfruchtbau-Öko'!AD9</f>
        <v>61</v>
      </c>
      <c r="F14" s="189"/>
      <c r="G14" s="189"/>
      <c r="H14" s="189"/>
      <c r="I14" s="189"/>
      <c r="J14" s="189"/>
      <c r="K14" s="229">
        <f>'Marktfruchtbau-Öko'!AD10</f>
        <v>0</v>
      </c>
      <c r="L14" s="88">
        <f t="shared" si="0"/>
        <v>1525</v>
      </c>
      <c r="M14" s="229">
        <f>'Marktfruchtbau-Öko'!AD12</f>
        <v>170</v>
      </c>
      <c r="N14" s="229">
        <f>'Marktfruchtbau-Öko'!AD13</f>
        <v>0</v>
      </c>
      <c r="O14" s="229">
        <f>'Marktfruchtbau-Öko'!AD14</f>
        <v>35</v>
      </c>
      <c r="P14" s="229">
        <f>'Marktfruchtbau-Öko'!AD15</f>
        <v>25</v>
      </c>
      <c r="Q14" s="229"/>
      <c r="R14" s="229">
        <f>'Marktfruchtbau-Öko'!AD16</f>
        <v>15</v>
      </c>
      <c r="S14" s="229">
        <f>'Marktfruchtbau-Öko'!AD17</f>
        <v>170</v>
      </c>
      <c r="T14" s="229">
        <f>'Marktfruchtbau-Öko'!AD18</f>
        <v>175</v>
      </c>
      <c r="U14" s="229">
        <f>'Marktfruchtbau-Öko'!AD19</f>
        <v>0</v>
      </c>
      <c r="V14" s="229">
        <f>'Marktfruchtbau-Öko'!AD20</f>
        <v>0</v>
      </c>
      <c r="W14" s="88">
        <f t="shared" si="1"/>
        <v>590</v>
      </c>
      <c r="X14" s="276">
        <f t="shared" si="2"/>
        <v>935</v>
      </c>
      <c r="Y14" s="234">
        <f>'Marktfruchtbau-Öko'!AD24</f>
        <v>8</v>
      </c>
      <c r="Z14" s="281">
        <f t="shared" si="3"/>
        <v>0</v>
      </c>
    </row>
    <row r="15" spans="1:26" ht="16.2" thickBot="1" x14ac:dyDescent="0.3">
      <c r="A15" s="190" t="str">
        <f>'Marktfruchtbau-Öko'!AG5</f>
        <v>Speisekartoffel (lose, Lagerware)</v>
      </c>
      <c r="B15" s="310"/>
      <c r="C15" s="87"/>
      <c r="D15" s="229">
        <f>'Marktfruchtbau-Öko'!AG8</f>
        <v>190</v>
      </c>
      <c r="E15" s="230">
        <f>'Marktfruchtbau-Öko'!AG9</f>
        <v>58</v>
      </c>
      <c r="F15" s="189"/>
      <c r="G15" s="189"/>
      <c r="H15" s="189"/>
      <c r="I15" s="189"/>
      <c r="J15" s="189"/>
      <c r="K15" s="229">
        <f>'Marktfruchtbau-Öko'!AG10</f>
        <v>0</v>
      </c>
      <c r="L15" s="88">
        <f t="shared" si="0"/>
        <v>11020</v>
      </c>
      <c r="M15" s="229">
        <f>'Marktfruchtbau-Öko'!AG12</f>
        <v>2500</v>
      </c>
      <c r="N15" s="229">
        <f>'Marktfruchtbau-Öko'!AG13</f>
        <v>210</v>
      </c>
      <c r="O15" s="229">
        <f>'Marktfruchtbau-Öko'!AG14</f>
        <v>60</v>
      </c>
      <c r="P15" s="229">
        <f>'Marktfruchtbau-Öko'!AG15</f>
        <v>100</v>
      </c>
      <c r="Q15" s="229"/>
      <c r="R15" s="229">
        <f>'Marktfruchtbau-Öko'!AG16</f>
        <v>0</v>
      </c>
      <c r="S15" s="229">
        <f>'Marktfruchtbau-Öko'!AG17</f>
        <v>470</v>
      </c>
      <c r="T15" s="229">
        <f>'Marktfruchtbau-Öko'!AG18</f>
        <v>280</v>
      </c>
      <c r="U15" s="229">
        <f>'Marktfruchtbau-Öko'!AG19</f>
        <v>180</v>
      </c>
      <c r="V15" s="229">
        <f>'Marktfruchtbau-Öko'!AG20</f>
        <v>0</v>
      </c>
      <c r="W15" s="88">
        <f t="shared" si="1"/>
        <v>3800</v>
      </c>
      <c r="X15" s="276">
        <f t="shared" si="2"/>
        <v>7220</v>
      </c>
      <c r="Y15" s="234">
        <f>'Marktfruchtbau-Öko'!AG24</f>
        <v>45</v>
      </c>
      <c r="Z15" s="281">
        <f t="shared" si="3"/>
        <v>0</v>
      </c>
    </row>
    <row r="16" spans="1:26" ht="16.2" thickBot="1" x14ac:dyDescent="0.3">
      <c r="A16" s="190">
        <f>'Marktfruchtbau-Öko'!AJ5</f>
        <v>0</v>
      </c>
      <c r="B16" s="310"/>
      <c r="C16" s="87"/>
      <c r="D16" s="229">
        <f>'Marktfruchtbau-Öko'!AJ8</f>
        <v>0</v>
      </c>
      <c r="E16" s="230">
        <f>'Marktfruchtbau-Öko'!AJ9</f>
        <v>0</v>
      </c>
      <c r="F16" s="189"/>
      <c r="G16" s="189"/>
      <c r="H16" s="189"/>
      <c r="I16" s="189"/>
      <c r="J16" s="189"/>
      <c r="K16" s="229">
        <f>'Marktfruchtbau-Öko'!AJ10</f>
        <v>0</v>
      </c>
      <c r="L16" s="88">
        <f t="shared" si="0"/>
        <v>0</v>
      </c>
      <c r="M16" s="229">
        <f>'Marktfruchtbau-Öko'!AJ12</f>
        <v>0</v>
      </c>
      <c r="N16" s="229">
        <f>'Marktfruchtbau-Öko'!AJ13</f>
        <v>0</v>
      </c>
      <c r="O16" s="229">
        <f>'Marktfruchtbau-Öko'!AJ14</f>
        <v>0</v>
      </c>
      <c r="P16" s="229">
        <f>'Marktfruchtbau-Öko'!AJ15</f>
        <v>0</v>
      </c>
      <c r="Q16" s="229"/>
      <c r="R16" s="229">
        <f>'Marktfruchtbau-Öko'!AJ16</f>
        <v>0</v>
      </c>
      <c r="S16" s="229">
        <f>'Marktfruchtbau-Öko'!AJ17</f>
        <v>0</v>
      </c>
      <c r="T16" s="229">
        <f>'Marktfruchtbau-Öko'!AJ18</f>
        <v>0</v>
      </c>
      <c r="U16" s="229">
        <f>'Marktfruchtbau-Öko'!AJ19</f>
        <v>0</v>
      </c>
      <c r="V16" s="229">
        <f>'Marktfruchtbau-Öko'!AJ20</f>
        <v>0</v>
      </c>
      <c r="W16" s="88">
        <f>SUM(M16:V16)</f>
        <v>0</v>
      </c>
      <c r="X16" s="276">
        <f>L16-W16</f>
        <v>0</v>
      </c>
      <c r="Y16" s="234">
        <f>'Marktfruchtbau-Öko'!AJ24</f>
        <v>0</v>
      </c>
      <c r="Z16" s="281">
        <f t="shared" si="3"/>
        <v>0</v>
      </c>
    </row>
    <row r="17" spans="1:26" ht="15.6" x14ac:dyDescent="0.25">
      <c r="A17" s="191">
        <f>'Marktfruchtbau-Öko'!AM5</f>
        <v>0</v>
      </c>
      <c r="B17" s="311"/>
      <c r="C17" s="164"/>
      <c r="D17" s="231">
        <f>'Marktfruchtbau-Öko'!AM8</f>
        <v>0</v>
      </c>
      <c r="E17" s="232">
        <f>'Marktfruchtbau-Öko'!AM9</f>
        <v>0</v>
      </c>
      <c r="F17" s="192"/>
      <c r="G17" s="192"/>
      <c r="H17" s="192"/>
      <c r="I17" s="192"/>
      <c r="J17" s="192"/>
      <c r="K17" s="231">
        <f>'Marktfruchtbau-Öko'!AM10</f>
        <v>0</v>
      </c>
      <c r="L17" s="165">
        <f t="shared" si="0"/>
        <v>0</v>
      </c>
      <c r="M17" s="231">
        <f>'Marktfruchtbau-Öko'!AM12</f>
        <v>0</v>
      </c>
      <c r="N17" s="231">
        <f>'Marktfruchtbau-Öko'!AM13</f>
        <v>0</v>
      </c>
      <c r="O17" s="231">
        <f>'Marktfruchtbau-Öko'!AM14</f>
        <v>0</v>
      </c>
      <c r="P17" s="231">
        <f>'Marktfruchtbau-Öko'!AM15</f>
        <v>0</v>
      </c>
      <c r="Q17" s="231"/>
      <c r="R17" s="231">
        <f>'Marktfruchtbau-Öko'!AM16</f>
        <v>0</v>
      </c>
      <c r="S17" s="231">
        <f>'Marktfruchtbau-Öko'!AM17</f>
        <v>0</v>
      </c>
      <c r="T17" s="231">
        <f>'Marktfruchtbau-Öko'!AM18</f>
        <v>0</v>
      </c>
      <c r="U17" s="231">
        <f>'Marktfruchtbau-Öko'!AM19</f>
        <v>0</v>
      </c>
      <c r="V17" s="231">
        <f>'Marktfruchtbau-Öko'!AM20</f>
        <v>0</v>
      </c>
      <c r="W17" s="165">
        <f>SUM(M17:V17)</f>
        <v>0</v>
      </c>
      <c r="X17" s="277">
        <f>L17-W17</f>
        <v>0</v>
      </c>
      <c r="Y17" s="234">
        <f>'Marktfruchtbau-Öko'!AM24</f>
        <v>0</v>
      </c>
      <c r="Z17" s="282">
        <f t="shared" si="3"/>
        <v>0</v>
      </c>
    </row>
    <row r="18" spans="1:26" ht="16.2" thickBot="1" x14ac:dyDescent="0.3">
      <c r="A18" s="193" t="str">
        <f>'Gartenbau-Öko'!C5</f>
        <v>Möhren (Waschmöhre; Kisten, GH)</v>
      </c>
      <c r="B18" s="312" t="s">
        <v>162</v>
      </c>
      <c r="C18" s="96"/>
      <c r="D18" s="235">
        <f>'Gartenbau-Öko'!C8</f>
        <v>320</v>
      </c>
      <c r="E18" s="236">
        <f>'Gartenbau-Öko'!C9</f>
        <v>30</v>
      </c>
      <c r="F18" s="189"/>
      <c r="G18" s="189"/>
      <c r="H18" s="189"/>
      <c r="I18" s="189"/>
      <c r="J18" s="189"/>
      <c r="K18" s="235">
        <f>'Gartenbau-Öko'!C10</f>
        <v>0</v>
      </c>
      <c r="L18" s="88">
        <f t="shared" si="0"/>
        <v>9600</v>
      </c>
      <c r="M18" s="235">
        <f>'Gartenbau-Öko'!C12</f>
        <v>1400</v>
      </c>
      <c r="N18" s="235">
        <f>'Gartenbau-Öko'!C13</f>
        <v>70</v>
      </c>
      <c r="O18" s="235">
        <f>'Gartenbau-Öko'!C14</f>
        <v>380</v>
      </c>
      <c r="P18" s="235">
        <f>'Gartenbau-Öko'!C15</f>
        <v>350</v>
      </c>
      <c r="Q18" s="235">
        <f>'Gartenbau-Öko'!C16</f>
        <v>255</v>
      </c>
      <c r="R18" s="235">
        <f>'Gartenbau-Öko'!C17</f>
        <v>0</v>
      </c>
      <c r="S18" s="235">
        <f>'Gartenbau-Öko'!C18</f>
        <v>580</v>
      </c>
      <c r="T18" s="235">
        <f>'Gartenbau-Öko'!C19</f>
        <v>920</v>
      </c>
      <c r="U18" s="235">
        <f>'Gartenbau-Öko'!C20</f>
        <v>1800</v>
      </c>
      <c r="V18" s="235">
        <f>'Gartenbau-Öko'!C21</f>
        <v>200</v>
      </c>
      <c r="W18" s="88">
        <f t="shared" ref="W18:W23" si="4">SUM(M18:V18)</f>
        <v>5955</v>
      </c>
      <c r="X18" s="276">
        <f t="shared" ref="X18:X23" si="5">L18-W18</f>
        <v>3645</v>
      </c>
      <c r="Y18" s="241">
        <f>'Gartenbau-Öko'!C25</f>
        <v>250</v>
      </c>
      <c r="Z18" s="281">
        <f t="shared" si="3"/>
        <v>0</v>
      </c>
    </row>
    <row r="19" spans="1:26" ht="16.2" thickBot="1" x14ac:dyDescent="0.3">
      <c r="A19" s="194" t="str">
        <f>'Gartenbau-Öko'!F5</f>
        <v>Rote Bete (Industrie)</v>
      </c>
      <c r="B19" s="313"/>
      <c r="C19" s="87"/>
      <c r="D19" s="237">
        <f>'Gartenbau-Öko'!F8</f>
        <v>400</v>
      </c>
      <c r="E19" s="238">
        <f>'Gartenbau-Öko'!F9</f>
        <v>17.5</v>
      </c>
      <c r="F19" s="189"/>
      <c r="G19" s="189"/>
      <c r="H19" s="189"/>
      <c r="I19" s="189"/>
      <c r="J19" s="189"/>
      <c r="K19" s="237">
        <f>'Gartenbau-Öko'!F10</f>
        <v>0</v>
      </c>
      <c r="L19" s="88">
        <f t="shared" si="0"/>
        <v>7000</v>
      </c>
      <c r="M19" s="237">
        <f>'Gartenbau-Öko'!F12</f>
        <v>550</v>
      </c>
      <c r="N19" s="237">
        <f>'Gartenbau-Öko'!F13</f>
        <v>0</v>
      </c>
      <c r="O19" s="237">
        <f>'Gartenbau-Öko'!F14</f>
        <v>400</v>
      </c>
      <c r="P19" s="237">
        <f>'Gartenbau-Öko'!F15</f>
        <v>220</v>
      </c>
      <c r="Q19" s="237">
        <f>'Gartenbau-Öko'!F16</f>
        <v>175</v>
      </c>
      <c r="R19" s="237">
        <f>'Gartenbau-Öko'!F17</f>
        <v>0</v>
      </c>
      <c r="S19" s="237">
        <f>'Gartenbau-Öko'!F18</f>
        <v>310</v>
      </c>
      <c r="T19" s="237">
        <f>'Gartenbau-Öko'!F19</f>
        <v>690</v>
      </c>
      <c r="U19" s="237">
        <f>'Gartenbau-Öko'!F20</f>
        <v>900</v>
      </c>
      <c r="V19" s="237">
        <f>'Gartenbau-Öko'!F21</f>
        <v>100</v>
      </c>
      <c r="W19" s="88">
        <f t="shared" si="4"/>
        <v>3345</v>
      </c>
      <c r="X19" s="276">
        <f t="shared" si="5"/>
        <v>3655</v>
      </c>
      <c r="Y19" s="242">
        <f>'Gartenbau-Öko'!F25</f>
        <v>130</v>
      </c>
      <c r="Z19" s="281">
        <f t="shared" si="3"/>
        <v>0</v>
      </c>
    </row>
    <row r="20" spans="1:26" ht="16.2" thickBot="1" x14ac:dyDescent="0.3">
      <c r="A20" s="194" t="str">
        <f>'Gartenbau-Öko'!I5</f>
        <v>Kürbis (Hokkaido; GH)</v>
      </c>
      <c r="B20" s="313"/>
      <c r="C20" s="87"/>
      <c r="D20" s="237">
        <f>'Gartenbau-Öko'!I8</f>
        <v>150</v>
      </c>
      <c r="E20" s="238">
        <f>'Gartenbau-Öko'!I9</f>
        <v>38</v>
      </c>
      <c r="F20" s="189"/>
      <c r="G20" s="189"/>
      <c r="H20" s="189"/>
      <c r="I20" s="189"/>
      <c r="J20" s="189"/>
      <c r="K20" s="237">
        <f>'Gartenbau-Öko'!I10</f>
        <v>0</v>
      </c>
      <c r="L20" s="88">
        <f t="shared" si="0"/>
        <v>5700</v>
      </c>
      <c r="M20" s="237">
        <f>'Gartenbau-Öko'!I12</f>
        <v>550</v>
      </c>
      <c r="N20" s="237">
        <f>'Gartenbau-Öko'!I13</f>
        <v>0</v>
      </c>
      <c r="O20" s="237">
        <f>'Gartenbau-Öko'!I14</f>
        <v>600</v>
      </c>
      <c r="P20" s="237">
        <f>'Gartenbau-Öko'!I15</f>
        <v>430</v>
      </c>
      <c r="Q20" s="237">
        <f>'Gartenbau-Öko'!I16</f>
        <v>175</v>
      </c>
      <c r="R20" s="237">
        <f>'Gartenbau-Öko'!I17</f>
        <v>0</v>
      </c>
      <c r="S20" s="237">
        <f>'Gartenbau-Öko'!I18</f>
        <v>250</v>
      </c>
      <c r="T20" s="237">
        <f>'Gartenbau-Öko'!I19</f>
        <v>0</v>
      </c>
      <c r="U20" s="237">
        <f>'Gartenbau-Öko'!I20</f>
        <v>1450</v>
      </c>
      <c r="V20" s="237">
        <f>'Gartenbau-Öko'!I21</f>
        <v>100</v>
      </c>
      <c r="W20" s="88">
        <f t="shared" si="4"/>
        <v>3555</v>
      </c>
      <c r="X20" s="276">
        <f t="shared" si="5"/>
        <v>2145</v>
      </c>
      <c r="Y20" s="242">
        <f>'Gartenbau-Öko'!I25</f>
        <v>125</v>
      </c>
      <c r="Z20" s="281">
        <f t="shared" si="3"/>
        <v>0</v>
      </c>
    </row>
    <row r="21" spans="1:26" ht="16.2" thickBot="1" x14ac:dyDescent="0.3">
      <c r="A21" s="194" t="str">
        <f>'Gartenbau-Öko'!L5</f>
        <v>Kopfkohl (weiß, Industrie)</v>
      </c>
      <c r="B21" s="313"/>
      <c r="C21" s="87"/>
      <c r="D21" s="237">
        <f>'Gartenbau-Öko'!L8</f>
        <v>650</v>
      </c>
      <c r="E21" s="238">
        <f>'Gartenbau-Öko'!L9</f>
        <v>11</v>
      </c>
      <c r="F21" s="189"/>
      <c r="G21" s="189"/>
      <c r="H21" s="189"/>
      <c r="I21" s="189"/>
      <c r="J21" s="189"/>
      <c r="K21" s="237">
        <f>'Gartenbau-Öko'!L10</f>
        <v>0</v>
      </c>
      <c r="L21" s="88">
        <f t="shared" si="0"/>
        <v>7150</v>
      </c>
      <c r="M21" s="237">
        <f>'Gartenbau-Öko'!L12</f>
        <v>1400</v>
      </c>
      <c r="N21" s="237">
        <f>'Gartenbau-Öko'!L13</f>
        <v>0</v>
      </c>
      <c r="O21" s="237">
        <f>'Gartenbau-Öko'!L14</f>
        <v>850</v>
      </c>
      <c r="P21" s="237">
        <f>'Gartenbau-Öko'!L15</f>
        <v>85</v>
      </c>
      <c r="Q21" s="237">
        <f>'Gartenbau-Öko'!L16</f>
        <v>175</v>
      </c>
      <c r="R21" s="237">
        <f>'Gartenbau-Öko'!L17</f>
        <v>0</v>
      </c>
      <c r="S21" s="237">
        <f>'Gartenbau-Öko'!L18</f>
        <v>440</v>
      </c>
      <c r="T21" s="237">
        <f>'Gartenbau-Öko'!L19</f>
        <v>0</v>
      </c>
      <c r="U21" s="237">
        <f>'Gartenbau-Öko'!L20</f>
        <v>1650</v>
      </c>
      <c r="V21" s="237">
        <f>'Gartenbau-Öko'!L21</f>
        <v>100</v>
      </c>
      <c r="W21" s="88">
        <f t="shared" si="4"/>
        <v>4700</v>
      </c>
      <c r="X21" s="276">
        <f t="shared" si="5"/>
        <v>2450</v>
      </c>
      <c r="Y21" s="242">
        <f>'Gartenbau-Öko'!L25</f>
        <v>230</v>
      </c>
      <c r="Z21" s="281">
        <f t="shared" si="3"/>
        <v>0</v>
      </c>
    </row>
    <row r="22" spans="1:26" ht="16.2" thickBot="1" x14ac:dyDescent="0.3">
      <c r="A22" s="194" t="str">
        <f>'Gartenbau-Öko'!O5</f>
        <v>Speisezwiebeln (säen, Industrie)</v>
      </c>
      <c r="B22" s="313"/>
      <c r="C22" s="87"/>
      <c r="D22" s="237">
        <f>'Gartenbau-Öko'!O8</f>
        <v>280</v>
      </c>
      <c r="E22" s="238">
        <f>'Gartenbau-Öko'!O9</f>
        <v>30</v>
      </c>
      <c r="F22" s="189"/>
      <c r="G22" s="189"/>
      <c r="H22" s="189"/>
      <c r="I22" s="189"/>
      <c r="J22" s="189"/>
      <c r="K22" s="237">
        <f>'Gartenbau-Öko'!O10</f>
        <v>0</v>
      </c>
      <c r="L22" s="88">
        <f t="shared" si="0"/>
        <v>8400</v>
      </c>
      <c r="M22" s="237">
        <f>'Gartenbau-Öko'!O12</f>
        <v>2100</v>
      </c>
      <c r="N22" s="237">
        <f>'Gartenbau-Öko'!O13</f>
        <v>5</v>
      </c>
      <c r="O22" s="237">
        <f>'Gartenbau-Öko'!O14</f>
        <v>350</v>
      </c>
      <c r="P22" s="237">
        <f>'Gartenbau-Öko'!O15</f>
        <v>400</v>
      </c>
      <c r="Q22" s="237">
        <f>'Gartenbau-Öko'!O16</f>
        <v>180</v>
      </c>
      <c r="R22" s="237">
        <f>'Gartenbau-Öko'!O17</f>
        <v>0</v>
      </c>
      <c r="S22" s="237">
        <f>'Gartenbau-Öko'!O18</f>
        <v>440</v>
      </c>
      <c r="T22" s="237">
        <f>'Gartenbau-Öko'!O19</f>
        <v>690</v>
      </c>
      <c r="U22" s="237">
        <f>'Gartenbau-Öko'!O20</f>
        <v>2400</v>
      </c>
      <c r="V22" s="237">
        <f>'Gartenbau-Öko'!O21</f>
        <v>100</v>
      </c>
      <c r="W22" s="88">
        <f t="shared" si="4"/>
        <v>6665</v>
      </c>
      <c r="X22" s="276">
        <f t="shared" si="5"/>
        <v>1735</v>
      </c>
      <c r="Y22" s="242">
        <f>'Gartenbau-Öko'!O25</f>
        <v>280</v>
      </c>
      <c r="Z22" s="281">
        <f t="shared" si="3"/>
        <v>0</v>
      </c>
    </row>
    <row r="23" spans="1:26" ht="16.2" thickBot="1" x14ac:dyDescent="0.3">
      <c r="A23" s="194" t="e">
        <f>'Gartenbau-Öko'!#REF!</f>
        <v>#REF!</v>
      </c>
      <c r="B23" s="313"/>
      <c r="C23" s="87"/>
      <c r="D23" s="237" t="e">
        <f>'Gartenbau-Öko'!#REF!</f>
        <v>#REF!</v>
      </c>
      <c r="E23" s="238" t="e">
        <f>'Gartenbau-Öko'!#REF!</f>
        <v>#REF!</v>
      </c>
      <c r="F23" s="189"/>
      <c r="G23" s="189"/>
      <c r="H23" s="189"/>
      <c r="I23" s="189"/>
      <c r="J23" s="189"/>
      <c r="K23" s="237" t="e">
        <f>'Gartenbau-Öko'!#REF!</f>
        <v>#REF!</v>
      </c>
      <c r="L23" s="88" t="e">
        <f t="shared" si="0"/>
        <v>#REF!</v>
      </c>
      <c r="M23" s="237" t="e">
        <f>'Gartenbau-Öko'!#REF!</f>
        <v>#REF!</v>
      </c>
      <c r="N23" s="237" t="e">
        <f>'Gartenbau-Öko'!#REF!</f>
        <v>#REF!</v>
      </c>
      <c r="O23" s="237" t="e">
        <f>'Gartenbau-Öko'!#REF!</f>
        <v>#REF!</v>
      </c>
      <c r="P23" s="237" t="e">
        <f>'Gartenbau-Öko'!#REF!</f>
        <v>#REF!</v>
      </c>
      <c r="Q23" s="237" t="e">
        <f>'Gartenbau-Öko'!#REF!</f>
        <v>#REF!</v>
      </c>
      <c r="R23" s="237" t="e">
        <f>'Gartenbau-Öko'!#REF!</f>
        <v>#REF!</v>
      </c>
      <c r="S23" s="237" t="e">
        <f>'Gartenbau-Öko'!#REF!</f>
        <v>#REF!</v>
      </c>
      <c r="T23" s="237" t="e">
        <f>'Gartenbau-Öko'!#REF!</f>
        <v>#REF!</v>
      </c>
      <c r="U23" s="237" t="e">
        <f>'Gartenbau-Öko'!#REF!</f>
        <v>#REF!</v>
      </c>
      <c r="V23" s="237" t="e">
        <f>'Gartenbau-Öko'!#REF!</f>
        <v>#REF!</v>
      </c>
      <c r="W23" s="88" t="e">
        <f t="shared" si="4"/>
        <v>#REF!</v>
      </c>
      <c r="X23" s="276" t="e">
        <f t="shared" si="5"/>
        <v>#REF!</v>
      </c>
      <c r="Y23" s="242" t="e">
        <f>'Gartenbau-Öko'!#REF!</f>
        <v>#REF!</v>
      </c>
      <c r="Z23" s="281" t="e">
        <f t="shared" si="3"/>
        <v>#REF!</v>
      </c>
    </row>
    <row r="24" spans="1:26" ht="16.2" thickBot="1" x14ac:dyDescent="0.3">
      <c r="A24" s="194">
        <f>'Gartenbau-Öko'!R5</f>
        <v>0</v>
      </c>
      <c r="B24" s="313"/>
      <c r="C24" s="87"/>
      <c r="D24" s="237">
        <f>'Gartenbau-Öko'!R8</f>
        <v>0</v>
      </c>
      <c r="E24" s="238">
        <f>'Gartenbau-Öko'!R9</f>
        <v>0</v>
      </c>
      <c r="F24" s="189"/>
      <c r="G24" s="189"/>
      <c r="H24" s="189"/>
      <c r="I24" s="189"/>
      <c r="J24" s="189"/>
      <c r="K24" s="237">
        <f>'Gartenbau-Öko'!R10</f>
        <v>0</v>
      </c>
      <c r="L24" s="88">
        <f t="shared" si="0"/>
        <v>0</v>
      </c>
      <c r="M24" s="237">
        <f>'Gartenbau-Öko'!R12</f>
        <v>0</v>
      </c>
      <c r="N24" s="237">
        <f>'Gartenbau-Öko'!R13</f>
        <v>0</v>
      </c>
      <c r="O24" s="237">
        <f>'Gartenbau-Öko'!R14</f>
        <v>0</v>
      </c>
      <c r="P24" s="237">
        <f>'Gartenbau-Öko'!R15</f>
        <v>0</v>
      </c>
      <c r="Q24" s="237">
        <f>'Gartenbau-Öko'!R16</f>
        <v>0</v>
      </c>
      <c r="R24" s="237">
        <f>'Gartenbau-Öko'!R17</f>
        <v>0</v>
      </c>
      <c r="S24" s="237">
        <f>'Gartenbau-Öko'!R18</f>
        <v>0</v>
      </c>
      <c r="T24" s="237">
        <f>'Gartenbau-Öko'!R19</f>
        <v>0</v>
      </c>
      <c r="U24" s="237">
        <f>'Gartenbau-Öko'!R20</f>
        <v>0</v>
      </c>
      <c r="V24" s="237">
        <f>'Gartenbau-Öko'!R21</f>
        <v>0</v>
      </c>
      <c r="W24" s="88">
        <f t="shared" ref="W24:W32" si="6">SUM(M24:V24)</f>
        <v>0</v>
      </c>
      <c r="X24" s="89">
        <f t="shared" ref="X24:X32" si="7">L24-W24</f>
        <v>0</v>
      </c>
      <c r="Y24" s="242">
        <f>'Gartenbau-Öko'!R25</f>
        <v>0</v>
      </c>
      <c r="Z24" s="281">
        <f t="shared" si="3"/>
        <v>0</v>
      </c>
    </row>
    <row r="25" spans="1:26" ht="15.6" x14ac:dyDescent="0.25">
      <c r="A25" s="195">
        <f>'Gartenbau-Öko'!U5</f>
        <v>0</v>
      </c>
      <c r="B25" s="314"/>
      <c r="C25" s="164"/>
      <c r="D25" s="239">
        <f>'Gartenbau-Öko'!U8</f>
        <v>0</v>
      </c>
      <c r="E25" s="240">
        <f>'Gartenbau-Öko'!U9</f>
        <v>0</v>
      </c>
      <c r="F25" s="192"/>
      <c r="G25" s="192"/>
      <c r="H25" s="192"/>
      <c r="I25" s="192"/>
      <c r="J25" s="192"/>
      <c r="K25" s="239">
        <f>'Gartenbau-Öko'!U10</f>
        <v>0</v>
      </c>
      <c r="L25" s="165">
        <f t="shared" si="0"/>
        <v>0</v>
      </c>
      <c r="M25" s="239">
        <f>'Gartenbau-Öko'!U12</f>
        <v>0</v>
      </c>
      <c r="N25" s="239">
        <f>'Gartenbau-Öko'!U13</f>
        <v>0</v>
      </c>
      <c r="O25" s="239">
        <f>'Gartenbau-Öko'!U14</f>
        <v>0</v>
      </c>
      <c r="P25" s="239">
        <f>'Gartenbau-Öko'!U15</f>
        <v>0</v>
      </c>
      <c r="Q25" s="239">
        <f>'Gartenbau-Öko'!U16</f>
        <v>0</v>
      </c>
      <c r="R25" s="239">
        <f>'Gartenbau-Öko'!U17</f>
        <v>0</v>
      </c>
      <c r="S25" s="239">
        <f>'Gartenbau-Öko'!U18</f>
        <v>0</v>
      </c>
      <c r="T25" s="239">
        <f>'Gartenbau-Öko'!U19</f>
        <v>0</v>
      </c>
      <c r="U25" s="239">
        <f>'Gartenbau-Öko'!U20</f>
        <v>0</v>
      </c>
      <c r="V25" s="239">
        <f>'Gartenbau-Öko'!U21</f>
        <v>0</v>
      </c>
      <c r="W25" s="165">
        <f t="shared" si="6"/>
        <v>0</v>
      </c>
      <c r="X25" s="166">
        <f t="shared" si="7"/>
        <v>0</v>
      </c>
      <c r="Y25" s="242">
        <f>'Gartenbau-Öko'!U25</f>
        <v>0</v>
      </c>
      <c r="Z25" s="282">
        <f t="shared" si="3"/>
        <v>0</v>
      </c>
    </row>
    <row r="26" spans="1:26" ht="16.2" thickBot="1" x14ac:dyDescent="0.3">
      <c r="A26" s="196" t="str">
        <f>'Futterbau-Öko'!C5</f>
        <v>Weide (Rindvieh)</v>
      </c>
      <c r="B26" s="315" t="s">
        <v>116</v>
      </c>
      <c r="C26" s="96"/>
      <c r="D26" s="197"/>
      <c r="E26" s="243">
        <f>'Futterbau-Öko'!C10</f>
        <v>0</v>
      </c>
      <c r="F26" s="243">
        <f>'Futterbau-Öko'!C8</f>
        <v>55</v>
      </c>
      <c r="G26" s="244">
        <f>'Futterbau-Öko'!C9</f>
        <v>36000</v>
      </c>
      <c r="H26" s="189"/>
      <c r="I26" s="189"/>
      <c r="J26" s="189"/>
      <c r="K26" s="250">
        <f>'Futterbau-Öko'!C11</f>
        <v>0</v>
      </c>
      <c r="L26" s="88">
        <f t="shared" ref="L26:L32" si="8">(F26*E26)+K26</f>
        <v>0</v>
      </c>
      <c r="M26" s="250">
        <f>'Futterbau-Öko'!C13</f>
        <v>15</v>
      </c>
      <c r="N26" s="250">
        <f>'Futterbau-Öko'!C14</f>
        <v>0</v>
      </c>
      <c r="O26" s="250">
        <f>'Futterbau-Öko'!C15</f>
        <v>0</v>
      </c>
      <c r="P26" s="250">
        <f>'Futterbau-Öko'!C16</f>
        <v>0</v>
      </c>
      <c r="Q26" s="102"/>
      <c r="R26" s="243">
        <f>'Futterbau-Öko'!C17</f>
        <v>0</v>
      </c>
      <c r="S26" s="250">
        <f>'Futterbau-Öko'!C18</f>
        <v>70</v>
      </c>
      <c r="T26" s="250">
        <f>'Futterbau-Öko'!C19</f>
        <v>0</v>
      </c>
      <c r="U26" s="250">
        <f>'Futterbau-Öko'!C20</f>
        <v>0</v>
      </c>
      <c r="V26" s="250">
        <f>'Futterbau-Öko'!C21</f>
        <v>30</v>
      </c>
      <c r="W26" s="88">
        <f t="shared" si="6"/>
        <v>115</v>
      </c>
      <c r="X26" s="276">
        <f t="shared" si="7"/>
        <v>-115</v>
      </c>
      <c r="Y26" s="256">
        <f>'Futterbau-Öko'!C25</f>
        <v>4.3</v>
      </c>
      <c r="Z26" s="281">
        <f t="shared" si="3"/>
        <v>0</v>
      </c>
    </row>
    <row r="27" spans="1:26" ht="16.2" thickBot="1" x14ac:dyDescent="0.3">
      <c r="A27" s="198" t="str">
        <f>'Futterbau-Öko'!F5</f>
        <v>Grünland / Silage ( 4 Schnitte)</v>
      </c>
      <c r="B27" s="316"/>
      <c r="C27" s="87"/>
      <c r="D27" s="197"/>
      <c r="E27" s="243">
        <f>'Futterbau-Öko'!F10</f>
        <v>0</v>
      </c>
      <c r="F27" s="245">
        <f>'Futterbau-Öko'!F8</f>
        <v>60</v>
      </c>
      <c r="G27" s="246">
        <f>'Futterbau-Öko'!F9</f>
        <v>35000</v>
      </c>
      <c r="H27" s="189"/>
      <c r="I27" s="189"/>
      <c r="J27" s="189"/>
      <c r="K27" s="251">
        <f>'Futterbau-Öko'!F11</f>
        <v>0</v>
      </c>
      <c r="L27" s="90">
        <f t="shared" si="8"/>
        <v>0</v>
      </c>
      <c r="M27" s="251">
        <f>'Futterbau-Öko'!F13</f>
        <v>35</v>
      </c>
      <c r="N27" s="253">
        <f>'Futterbau-Öko'!F14</f>
        <v>0</v>
      </c>
      <c r="O27" s="253">
        <f>'Futterbau-Öko'!F15</f>
        <v>0</v>
      </c>
      <c r="P27" s="253">
        <f>'Futterbau-Öko'!F16</f>
        <v>0</v>
      </c>
      <c r="Q27" s="102"/>
      <c r="R27" s="254">
        <f>'Futterbau-Öko'!F17</f>
        <v>0</v>
      </c>
      <c r="S27" s="253">
        <f>'Futterbau-Öko'!F18</f>
        <v>210</v>
      </c>
      <c r="T27" s="253">
        <f>'Futterbau-Öko'!F19</f>
        <v>285</v>
      </c>
      <c r="U27" s="253">
        <f>'Futterbau-Öko'!F20</f>
        <v>0</v>
      </c>
      <c r="V27" s="253">
        <f>'Futterbau-Öko'!F21</f>
        <v>30</v>
      </c>
      <c r="W27" s="90">
        <f t="shared" si="6"/>
        <v>560</v>
      </c>
      <c r="X27" s="276">
        <f t="shared" si="7"/>
        <v>-560</v>
      </c>
      <c r="Y27" s="257">
        <f>'Futterbau-Öko'!F25</f>
        <v>12.5</v>
      </c>
      <c r="Z27" s="281">
        <f t="shared" si="3"/>
        <v>0</v>
      </c>
    </row>
    <row r="28" spans="1:26" ht="16.2" thickBot="1" x14ac:dyDescent="0.3">
      <c r="A28" s="198" t="str">
        <f>'Futterbau-Öko'!I5</f>
        <v>Grünl. Bodenheu (ext., 2 Schnitte)</v>
      </c>
      <c r="B28" s="316"/>
      <c r="C28" s="87"/>
      <c r="D28" s="197"/>
      <c r="E28" s="243">
        <f>'Futterbau-Öko'!I10</f>
        <v>0</v>
      </c>
      <c r="F28" s="245">
        <f>'Futterbau-Öko'!I8</f>
        <v>42</v>
      </c>
      <c r="G28" s="246">
        <f>'Futterbau-Öko'!I9</f>
        <v>22000</v>
      </c>
      <c r="H28" s="189"/>
      <c r="I28" s="189"/>
      <c r="J28" s="189"/>
      <c r="K28" s="251">
        <f>'Futterbau-Öko'!I11</f>
        <v>0</v>
      </c>
      <c r="L28" s="90">
        <f t="shared" si="8"/>
        <v>0</v>
      </c>
      <c r="M28" s="251">
        <f>'Futterbau-Öko'!I13</f>
        <v>35</v>
      </c>
      <c r="N28" s="253">
        <f>'Futterbau-Öko'!I14</f>
        <v>0</v>
      </c>
      <c r="O28" s="253">
        <f>'Futterbau-Öko'!I15</f>
        <v>0</v>
      </c>
      <c r="P28" s="253">
        <f>'Futterbau-Öko'!I16</f>
        <v>0</v>
      </c>
      <c r="Q28" s="102"/>
      <c r="R28" s="254">
        <f>'Futterbau-Öko'!I17</f>
        <v>0</v>
      </c>
      <c r="S28" s="253">
        <f>'Futterbau-Öko'!I18</f>
        <v>185</v>
      </c>
      <c r="T28" s="253">
        <f>'Futterbau-Öko'!I19</f>
        <v>265</v>
      </c>
      <c r="U28" s="253">
        <f>'Futterbau-Öko'!I20</f>
        <v>0</v>
      </c>
      <c r="V28" s="253">
        <f>'Futterbau-Öko'!I21</f>
        <v>0</v>
      </c>
      <c r="W28" s="90">
        <f t="shared" si="6"/>
        <v>485</v>
      </c>
      <c r="X28" s="276">
        <f t="shared" si="7"/>
        <v>-485</v>
      </c>
      <c r="Y28" s="257">
        <f>'Futterbau-Öko'!I25</f>
        <v>10</v>
      </c>
      <c r="Z28" s="281">
        <f t="shared" si="3"/>
        <v>0</v>
      </c>
    </row>
    <row r="29" spans="1:26" ht="16.2" thickBot="1" x14ac:dyDescent="0.3">
      <c r="A29" s="198" t="str">
        <f>'Futterbau-Öko'!L5</f>
        <v>Feldgras (Silage,kleebet.; zweijäh.)</v>
      </c>
      <c r="B29" s="316"/>
      <c r="C29" s="87"/>
      <c r="D29" s="197"/>
      <c r="E29" s="243">
        <f>'Futterbau-Öko'!L10</f>
        <v>0</v>
      </c>
      <c r="F29" s="245">
        <f>'Futterbau-Öko'!L8</f>
        <v>70</v>
      </c>
      <c r="G29" s="246">
        <f>'Futterbau-Öko'!L9</f>
        <v>45000</v>
      </c>
      <c r="H29" s="189"/>
      <c r="I29" s="189"/>
      <c r="J29" s="189"/>
      <c r="K29" s="251">
        <f>'Futterbau-Öko'!L11</f>
        <v>0</v>
      </c>
      <c r="L29" s="88">
        <f t="shared" si="8"/>
        <v>0</v>
      </c>
      <c r="M29" s="251">
        <f>'Futterbau-Öko'!L13</f>
        <v>95</v>
      </c>
      <c r="N29" s="251">
        <f>'Futterbau-Öko'!L14</f>
        <v>0</v>
      </c>
      <c r="O29" s="251">
        <f>'Futterbau-Öko'!L15</f>
        <v>0</v>
      </c>
      <c r="P29" s="251">
        <f>'Futterbau-Öko'!L16</f>
        <v>0</v>
      </c>
      <c r="Q29" s="102"/>
      <c r="R29" s="254">
        <f>'Futterbau-Öko'!L17</f>
        <v>0</v>
      </c>
      <c r="S29" s="251">
        <f>'Futterbau-Öko'!L18</f>
        <v>185</v>
      </c>
      <c r="T29" s="251">
        <f>'Futterbau-Öko'!L19</f>
        <v>320</v>
      </c>
      <c r="U29" s="251">
        <f>'Futterbau-Öko'!L20</f>
        <v>0</v>
      </c>
      <c r="V29" s="251">
        <f>'Futterbau-Öko'!L21</f>
        <v>35</v>
      </c>
      <c r="W29" s="88">
        <f t="shared" si="6"/>
        <v>635</v>
      </c>
      <c r="X29" s="276">
        <f t="shared" si="7"/>
        <v>-635</v>
      </c>
      <c r="Y29" s="257">
        <f>'Futterbau-Öko'!L25</f>
        <v>11</v>
      </c>
      <c r="Z29" s="281">
        <f t="shared" si="3"/>
        <v>0</v>
      </c>
    </row>
    <row r="30" spans="1:26" ht="16.2" thickBot="1" x14ac:dyDescent="0.3">
      <c r="A30" s="198" t="str">
        <f>'Futterbau-Öko'!O5</f>
        <v>Silomais</v>
      </c>
      <c r="B30" s="316"/>
      <c r="C30" s="87"/>
      <c r="D30" s="197"/>
      <c r="E30" s="243">
        <f>'Futterbau-Öko'!O10</f>
        <v>0</v>
      </c>
      <c r="F30" s="245">
        <f>'Futterbau-Öko'!O8</f>
        <v>90</v>
      </c>
      <c r="G30" s="246">
        <f>'Futterbau-Öko'!O9</f>
        <v>58000</v>
      </c>
      <c r="H30" s="189"/>
      <c r="I30" s="189"/>
      <c r="J30" s="189"/>
      <c r="K30" s="251">
        <f>'Futterbau-Öko'!O11</f>
        <v>0</v>
      </c>
      <c r="L30" s="88">
        <f t="shared" si="8"/>
        <v>0</v>
      </c>
      <c r="M30" s="251">
        <f>'Futterbau-Öko'!O13</f>
        <v>270</v>
      </c>
      <c r="N30" s="251">
        <f>'Futterbau-Öko'!O14</f>
        <v>0</v>
      </c>
      <c r="O30" s="251">
        <f>'Futterbau-Öko'!O15</f>
        <v>30</v>
      </c>
      <c r="P30" s="251">
        <f>'Futterbau-Öko'!O16</f>
        <v>5</v>
      </c>
      <c r="Q30" s="102"/>
      <c r="R30" s="254">
        <f>'Futterbau-Öko'!O17</f>
        <v>0</v>
      </c>
      <c r="S30" s="251">
        <f>'Futterbau-Öko'!O18</f>
        <v>260</v>
      </c>
      <c r="T30" s="251">
        <f>'Futterbau-Öko'!O19</f>
        <v>345</v>
      </c>
      <c r="U30" s="251">
        <f>'Futterbau-Öko'!O20</f>
        <v>0</v>
      </c>
      <c r="V30" s="251">
        <f>'Futterbau-Öko'!O21</f>
        <v>30</v>
      </c>
      <c r="W30" s="88">
        <f t="shared" si="6"/>
        <v>940</v>
      </c>
      <c r="X30" s="276">
        <f t="shared" si="7"/>
        <v>-940</v>
      </c>
      <c r="Y30" s="257">
        <f>'Futterbau-Öko'!O25</f>
        <v>12.5</v>
      </c>
      <c r="Z30" s="281">
        <f t="shared" si="3"/>
        <v>0</v>
      </c>
    </row>
    <row r="31" spans="1:26" ht="16.2" thickBot="1" x14ac:dyDescent="0.3">
      <c r="A31" s="198">
        <f>'Futterbau-Öko'!R5</f>
        <v>0</v>
      </c>
      <c r="B31" s="316"/>
      <c r="C31" s="87"/>
      <c r="D31" s="197"/>
      <c r="E31" s="243">
        <f>'Futterbau-Öko'!R10</f>
        <v>0</v>
      </c>
      <c r="F31" s="245">
        <f>'Futterbau-Öko'!R8</f>
        <v>0</v>
      </c>
      <c r="G31" s="246">
        <f>'Futterbau-Öko'!R9</f>
        <v>0</v>
      </c>
      <c r="H31" s="189"/>
      <c r="I31" s="189"/>
      <c r="J31" s="189"/>
      <c r="K31" s="251">
        <f>'Futterbau-Öko'!R11</f>
        <v>0</v>
      </c>
      <c r="L31" s="88">
        <f t="shared" si="8"/>
        <v>0</v>
      </c>
      <c r="M31" s="251">
        <f>'Futterbau-Öko'!R13</f>
        <v>0</v>
      </c>
      <c r="N31" s="251">
        <f>'Futterbau-Öko'!R14</f>
        <v>0</v>
      </c>
      <c r="O31" s="251">
        <f>'Futterbau-Öko'!R15</f>
        <v>0</v>
      </c>
      <c r="P31" s="251">
        <f>'Futterbau-Öko'!R16</f>
        <v>0</v>
      </c>
      <c r="Q31" s="102"/>
      <c r="R31" s="254">
        <f>'Futterbau-Öko'!R17</f>
        <v>0</v>
      </c>
      <c r="S31" s="251">
        <f>'Futterbau-Öko'!R18</f>
        <v>0</v>
      </c>
      <c r="T31" s="251">
        <f>'Futterbau-Öko'!R19</f>
        <v>0</v>
      </c>
      <c r="U31" s="251">
        <f>'Futterbau-Öko'!R20</f>
        <v>0</v>
      </c>
      <c r="V31" s="251">
        <f>'Futterbau-Öko'!R21</f>
        <v>0</v>
      </c>
      <c r="W31" s="88">
        <f t="shared" si="6"/>
        <v>0</v>
      </c>
      <c r="X31" s="89">
        <f t="shared" si="7"/>
        <v>0</v>
      </c>
      <c r="Y31" s="257">
        <f>'Futterbau-Öko'!R25</f>
        <v>0</v>
      </c>
      <c r="Z31" s="281">
        <f t="shared" si="3"/>
        <v>0</v>
      </c>
    </row>
    <row r="32" spans="1:26" ht="15.6" x14ac:dyDescent="0.25">
      <c r="A32" s="199">
        <f>'Futterbau-Öko'!U5</f>
        <v>0</v>
      </c>
      <c r="B32" s="317"/>
      <c r="C32" s="164"/>
      <c r="D32" s="200"/>
      <c r="E32" s="247">
        <f>'Futterbau-Öko'!U10</f>
        <v>0</v>
      </c>
      <c r="F32" s="248">
        <f>'Futterbau-Öko'!U8</f>
        <v>0</v>
      </c>
      <c r="G32" s="249">
        <f>'Futterbau-Öko'!U9</f>
        <v>0</v>
      </c>
      <c r="H32" s="192"/>
      <c r="I32" s="192"/>
      <c r="J32" s="192"/>
      <c r="K32" s="252">
        <f>'Futterbau-Öko'!U11</f>
        <v>0</v>
      </c>
      <c r="L32" s="165">
        <f t="shared" si="8"/>
        <v>0</v>
      </c>
      <c r="M32" s="252">
        <f>'Futterbau-Öko'!U13</f>
        <v>0</v>
      </c>
      <c r="N32" s="252">
        <f>'Futterbau-Öko'!U14</f>
        <v>0</v>
      </c>
      <c r="O32" s="252">
        <f>'Futterbau-Öko'!U15</f>
        <v>0</v>
      </c>
      <c r="P32" s="252">
        <f>'Futterbau-Öko'!U16</f>
        <v>0</v>
      </c>
      <c r="Q32" s="201"/>
      <c r="R32" s="255">
        <f>'Futterbau-Öko'!U17</f>
        <v>0</v>
      </c>
      <c r="S32" s="252">
        <f>'Futterbau-Öko'!U18</f>
        <v>0</v>
      </c>
      <c r="T32" s="252">
        <f>'Futterbau-Öko'!U19</f>
        <v>0</v>
      </c>
      <c r="U32" s="252">
        <f>'Futterbau-Öko'!U20</f>
        <v>0</v>
      </c>
      <c r="V32" s="252">
        <f>'Futterbau-Öko'!U21</f>
        <v>0</v>
      </c>
      <c r="W32" s="165">
        <f t="shared" si="6"/>
        <v>0</v>
      </c>
      <c r="X32" s="166">
        <f t="shared" si="7"/>
        <v>0</v>
      </c>
      <c r="Y32" s="257">
        <f>'Futterbau-Öko'!U25</f>
        <v>0</v>
      </c>
      <c r="Z32" s="282">
        <f t="shared" si="3"/>
        <v>0</v>
      </c>
    </row>
    <row r="33" spans="1:26" s="157" customFormat="1" ht="30" customHeight="1" thickBot="1" x14ac:dyDescent="0.3">
      <c r="A33" s="154" t="s">
        <v>112</v>
      </c>
      <c r="B33" s="155"/>
      <c r="C33" s="167">
        <f>SUM(C5:C32)</f>
        <v>0</v>
      </c>
      <c r="D33" s="168"/>
      <c r="E33" s="167"/>
      <c r="F33" s="167"/>
      <c r="G33" s="169">
        <f>SUMPRODUCT(C26:C32,G26:G32)</f>
        <v>0</v>
      </c>
      <c r="H33" s="168"/>
      <c r="I33" s="168"/>
      <c r="J33" s="168"/>
      <c r="K33" s="169" t="e">
        <f t="shared" ref="K33:Y33" si="9">SUMPRODUCT($C$5:$C$32,K5:K32)</f>
        <v>#REF!</v>
      </c>
      <c r="L33" s="169" t="e">
        <f t="shared" si="9"/>
        <v>#REF!</v>
      </c>
      <c r="M33" s="169" t="e">
        <f t="shared" si="9"/>
        <v>#REF!</v>
      </c>
      <c r="N33" s="169" t="e">
        <f t="shared" si="9"/>
        <v>#REF!</v>
      </c>
      <c r="O33" s="169" t="e">
        <f t="shared" si="9"/>
        <v>#REF!</v>
      </c>
      <c r="P33" s="169" t="e">
        <f t="shared" si="9"/>
        <v>#REF!</v>
      </c>
      <c r="Q33" s="169" t="e">
        <f t="shared" si="9"/>
        <v>#REF!</v>
      </c>
      <c r="R33" s="169" t="e">
        <f t="shared" si="9"/>
        <v>#REF!</v>
      </c>
      <c r="S33" s="169" t="e">
        <f t="shared" si="9"/>
        <v>#REF!</v>
      </c>
      <c r="T33" s="169" t="e">
        <f t="shared" si="9"/>
        <v>#REF!</v>
      </c>
      <c r="U33" s="169" t="e">
        <f t="shared" si="9"/>
        <v>#REF!</v>
      </c>
      <c r="V33" s="169" t="e">
        <f t="shared" si="9"/>
        <v>#REF!</v>
      </c>
      <c r="W33" s="169" t="e">
        <f t="shared" si="9"/>
        <v>#REF!</v>
      </c>
      <c r="X33" s="283" t="e">
        <f t="shared" si="9"/>
        <v>#REF!</v>
      </c>
      <c r="Y33" s="169" t="e">
        <f t="shared" si="9"/>
        <v>#REF!</v>
      </c>
      <c r="Z33" s="156"/>
    </row>
    <row r="34" spans="1:26" s="209" customFormat="1" ht="15.6" x14ac:dyDescent="0.25">
      <c r="A34" s="202"/>
      <c r="B34" s="202"/>
      <c r="C34" s="91"/>
      <c r="D34" s="203"/>
      <c r="E34" s="204"/>
      <c r="F34" s="204"/>
      <c r="G34" s="205"/>
      <c r="H34" s="206"/>
      <c r="I34" s="206"/>
      <c r="J34" s="206"/>
      <c r="K34" s="204"/>
      <c r="L34" s="91"/>
      <c r="M34" s="204"/>
      <c r="N34" s="204"/>
      <c r="O34" s="204"/>
      <c r="P34" s="204"/>
      <c r="Q34" s="206"/>
      <c r="R34" s="204"/>
      <c r="S34" s="204"/>
      <c r="T34" s="204"/>
      <c r="U34" s="204"/>
      <c r="V34" s="204"/>
      <c r="W34" s="91"/>
      <c r="X34" s="92"/>
      <c r="Y34" s="207"/>
      <c r="Z34" s="208"/>
    </row>
    <row r="35" spans="1:26" ht="20.25" customHeight="1" thickBot="1" x14ac:dyDescent="0.35">
      <c r="A35" s="174" t="s">
        <v>108</v>
      </c>
      <c r="B35" s="175"/>
      <c r="C35" s="270" t="s">
        <v>146</v>
      </c>
      <c r="D35" s="171" t="s">
        <v>145</v>
      </c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1"/>
    </row>
    <row r="36" spans="1:26" ht="64.2" x14ac:dyDescent="0.25">
      <c r="A36" s="177" t="s">
        <v>96</v>
      </c>
      <c r="B36" s="178"/>
      <c r="C36" s="212" t="s">
        <v>109</v>
      </c>
      <c r="D36" s="150" t="s">
        <v>118</v>
      </c>
      <c r="E36" s="150" t="s">
        <v>97</v>
      </c>
      <c r="F36" s="151" t="s">
        <v>98</v>
      </c>
      <c r="G36" s="151" t="s">
        <v>99</v>
      </c>
      <c r="H36" s="151" t="s">
        <v>100</v>
      </c>
      <c r="I36" s="151" t="s">
        <v>101</v>
      </c>
      <c r="J36" s="150" t="s">
        <v>102</v>
      </c>
      <c r="K36" s="150" t="s">
        <v>103</v>
      </c>
      <c r="L36" s="152" t="s">
        <v>104</v>
      </c>
      <c r="M36" s="150" t="s">
        <v>105</v>
      </c>
      <c r="N36" s="150" t="s">
        <v>106</v>
      </c>
      <c r="O36" s="150" t="s">
        <v>49</v>
      </c>
      <c r="P36" s="150" t="s">
        <v>58</v>
      </c>
      <c r="Q36" s="150" t="s">
        <v>50</v>
      </c>
      <c r="R36" s="150" t="s">
        <v>55</v>
      </c>
      <c r="S36" s="150" t="s">
        <v>11</v>
      </c>
      <c r="T36" s="213"/>
      <c r="U36" s="150" t="s">
        <v>10</v>
      </c>
      <c r="V36" s="150" t="s">
        <v>54</v>
      </c>
      <c r="W36" s="152" t="s">
        <v>12</v>
      </c>
      <c r="X36" s="279" t="s">
        <v>92</v>
      </c>
      <c r="Y36" s="153" t="s">
        <v>164</v>
      </c>
      <c r="Z36" s="214"/>
    </row>
    <row r="37" spans="1:26" s="217" customFormat="1" ht="18.75" customHeight="1" thickBot="1" x14ac:dyDescent="0.3">
      <c r="A37" s="181"/>
      <c r="B37" s="182"/>
      <c r="C37" s="215" t="s">
        <v>111</v>
      </c>
      <c r="D37" s="97" t="s">
        <v>53</v>
      </c>
      <c r="E37" s="97" t="s">
        <v>45</v>
      </c>
      <c r="F37" s="97" t="s">
        <v>51</v>
      </c>
      <c r="G37" s="97" t="s">
        <v>51</v>
      </c>
      <c r="H37" s="97" t="s">
        <v>65</v>
      </c>
      <c r="I37" s="97" t="s">
        <v>51</v>
      </c>
      <c r="J37" s="97" t="s">
        <v>65</v>
      </c>
      <c r="K37" s="97" t="s">
        <v>51</v>
      </c>
      <c r="L37" s="99" t="s">
        <v>52</v>
      </c>
      <c r="M37" s="97" t="s">
        <v>51</v>
      </c>
      <c r="N37" s="97" t="s">
        <v>51</v>
      </c>
      <c r="O37" s="97" t="s">
        <v>51</v>
      </c>
      <c r="P37" s="97" t="s">
        <v>51</v>
      </c>
      <c r="Q37" s="97" t="s">
        <v>51</v>
      </c>
      <c r="R37" s="97" t="s">
        <v>51</v>
      </c>
      <c r="S37" s="97" t="s">
        <v>51</v>
      </c>
      <c r="T37" s="97"/>
      <c r="U37" s="97" t="s">
        <v>51</v>
      </c>
      <c r="V37" s="97" t="s">
        <v>51</v>
      </c>
      <c r="W37" s="99" t="s">
        <v>52</v>
      </c>
      <c r="X37" s="275" t="s">
        <v>52</v>
      </c>
      <c r="Y37" s="101" t="s">
        <v>57</v>
      </c>
      <c r="Z37" s="216"/>
    </row>
    <row r="38" spans="1:26" ht="16.2" thickBot="1" x14ac:dyDescent="0.3">
      <c r="A38" s="218" t="str">
        <f>'Tierhaltung-Öko'!C5</f>
        <v>Milchkuh (SB, ohne Grundfutter)</v>
      </c>
      <c r="B38" s="318" t="s">
        <v>117</v>
      </c>
      <c r="C38" s="149"/>
      <c r="D38" s="258">
        <f>'Tierhaltung-Öko'!C8</f>
        <v>6500</v>
      </c>
      <c r="E38" s="259">
        <f>'Tierhaltung-Öko'!C9</f>
        <v>0.54</v>
      </c>
      <c r="F38" s="94">
        <f t="shared" ref="F38:F46" si="10">D38*E38</f>
        <v>3510.0000000000005</v>
      </c>
      <c r="G38" s="259">
        <f>'Tierhaltung-Öko'!C11</f>
        <v>110</v>
      </c>
      <c r="H38" s="259">
        <f>'Tierhaltung-Öko'!C12</f>
        <v>0.47</v>
      </c>
      <c r="I38" s="259">
        <f>'Tierhaltung-Öko'!C13</f>
        <v>75</v>
      </c>
      <c r="J38" s="259">
        <f>'Tierhaltung-Öko'!C14</f>
        <v>0.4</v>
      </c>
      <c r="K38" s="259">
        <f>'Tierhaltung-Öko'!C15</f>
        <v>330</v>
      </c>
      <c r="L38" s="88">
        <f t="shared" ref="L38:L46" si="11">F38+(G38*H38)+(I38*J38)+K38</f>
        <v>3921.7000000000003</v>
      </c>
      <c r="M38" s="259">
        <f>'Tierhaltung-Öko'!C17</f>
        <v>250</v>
      </c>
      <c r="N38" s="259">
        <f>'Tierhaltung-Öko'!C18</f>
        <v>990</v>
      </c>
      <c r="O38" s="259">
        <f>'Tierhaltung-Öko'!C19</f>
        <v>85</v>
      </c>
      <c r="P38" s="259">
        <f>'Tierhaltung-Öko'!C20</f>
        <v>15</v>
      </c>
      <c r="Q38" s="259">
        <f>'Tierhaltung-Öko'!C21</f>
        <v>120</v>
      </c>
      <c r="R38" s="259">
        <f>'Tierhaltung-Öko'!C22</f>
        <v>90</v>
      </c>
      <c r="S38" s="259">
        <f>'Tierhaltung-Öko'!C23</f>
        <v>175</v>
      </c>
      <c r="T38" s="102"/>
      <c r="U38" s="259">
        <f>'Tierhaltung-Öko'!C24</f>
        <v>65</v>
      </c>
      <c r="V38" s="259">
        <f>'Tierhaltung-Öko'!C25</f>
        <v>0</v>
      </c>
      <c r="W38" s="88">
        <f t="shared" ref="W38:W46" si="12">SUM(M38:V38)</f>
        <v>1790</v>
      </c>
      <c r="X38" s="280">
        <f t="shared" ref="X38:X46" si="13">L38-W38</f>
        <v>2131.7000000000003</v>
      </c>
      <c r="Y38" s="261">
        <f>'Tierhaltung-Öko'!C29</f>
        <v>48.5</v>
      </c>
      <c r="Z38" s="281">
        <f>X38*C38</f>
        <v>0</v>
      </c>
    </row>
    <row r="39" spans="1:26" ht="16.2" thickBot="1" x14ac:dyDescent="0.3">
      <c r="A39" s="218" t="str">
        <f>'Tierhaltung-Öko'!F5</f>
        <v>Färsenaufzucht (SB, oh. Grundf.)</v>
      </c>
      <c r="B39" s="318"/>
      <c r="C39" s="93"/>
      <c r="D39" s="260">
        <f>'Tierhaltung-Öko'!F8</f>
        <v>0.95</v>
      </c>
      <c r="E39" s="260">
        <f>'Tierhaltung-Öko'!F9</f>
        <v>1450</v>
      </c>
      <c r="F39" s="94">
        <f t="shared" si="10"/>
        <v>1377.5</v>
      </c>
      <c r="G39" s="260">
        <f>'Tierhaltung-Öko'!F11</f>
        <v>0</v>
      </c>
      <c r="H39" s="260">
        <f>'Tierhaltung-Öko'!F12</f>
        <v>0</v>
      </c>
      <c r="I39" s="260">
        <f>'Tierhaltung-Öko'!F13</f>
        <v>0</v>
      </c>
      <c r="J39" s="260">
        <f>'Tierhaltung-Öko'!F14</f>
        <v>0</v>
      </c>
      <c r="K39" s="260">
        <f>'Tierhaltung-Öko'!F15</f>
        <v>0</v>
      </c>
      <c r="L39" s="88">
        <f t="shared" si="11"/>
        <v>1377.5</v>
      </c>
      <c r="M39" s="260">
        <f>'Tierhaltung-Öko'!F17</f>
        <v>130</v>
      </c>
      <c r="N39" s="260">
        <f>'Tierhaltung-Öko'!F18</f>
        <v>305</v>
      </c>
      <c r="O39" s="260">
        <f>'Tierhaltung-Öko'!F19</f>
        <v>85</v>
      </c>
      <c r="P39" s="260">
        <f>'Tierhaltung-Öko'!F20</f>
        <v>16</v>
      </c>
      <c r="Q39" s="260">
        <f>'Tierhaltung-Öko'!F21</f>
        <v>55</v>
      </c>
      <c r="R39" s="260">
        <f>'Tierhaltung-Öko'!F22</f>
        <v>40</v>
      </c>
      <c r="S39" s="260">
        <f>'Tierhaltung-Öko'!F23</f>
        <v>80</v>
      </c>
      <c r="T39" s="102"/>
      <c r="U39" s="260">
        <f>'Tierhaltung-Öko'!F24</f>
        <v>0</v>
      </c>
      <c r="V39" s="260">
        <f>'Tierhaltung-Öko'!F25</f>
        <v>0</v>
      </c>
      <c r="W39" s="88">
        <f t="shared" si="12"/>
        <v>711</v>
      </c>
      <c r="X39" s="280">
        <f t="shared" si="13"/>
        <v>666.5</v>
      </c>
      <c r="Y39" s="262">
        <f>'Tierhaltung-Öko'!F29</f>
        <v>15</v>
      </c>
      <c r="Z39" s="281">
        <f t="shared" ref="Z39:Z48" si="14">X39*C39</f>
        <v>0</v>
      </c>
    </row>
    <row r="40" spans="1:26" ht="16.2" thickBot="1" x14ac:dyDescent="0.3">
      <c r="A40" s="218" t="str">
        <f>'Tierhaltung-Öko'!I5</f>
        <v>Mutterkuh (Absetz., oh. Grundfutter)</v>
      </c>
      <c r="B40" s="318"/>
      <c r="C40" s="93"/>
      <c r="D40" s="260">
        <f>'Tierhaltung-Öko'!I8</f>
        <v>0</v>
      </c>
      <c r="E40" s="260">
        <f>'Tierhaltung-Öko'!I9</f>
        <v>0</v>
      </c>
      <c r="F40" s="94">
        <f t="shared" si="10"/>
        <v>0</v>
      </c>
      <c r="G40" s="260">
        <f>'Tierhaltung-Öko'!I11</f>
        <v>950</v>
      </c>
      <c r="H40" s="260">
        <f>'Tierhaltung-Öko'!I12</f>
        <v>0.47</v>
      </c>
      <c r="I40" s="260">
        <f>'Tierhaltung-Öko'!I13</f>
        <v>600</v>
      </c>
      <c r="J40" s="260">
        <f>'Tierhaltung-Öko'!I14</f>
        <v>0.25</v>
      </c>
      <c r="K40" s="260">
        <f>'Tierhaltung-Öko'!I15</f>
        <v>330</v>
      </c>
      <c r="L40" s="88">
        <f t="shared" si="11"/>
        <v>926.5</v>
      </c>
      <c r="M40" s="260">
        <f>'Tierhaltung-Öko'!I17</f>
        <v>0</v>
      </c>
      <c r="N40" s="260">
        <f>'Tierhaltung-Öko'!I18</f>
        <v>290</v>
      </c>
      <c r="O40" s="260">
        <f>'Tierhaltung-Öko'!I19</f>
        <v>33</v>
      </c>
      <c r="P40" s="260">
        <f>'Tierhaltung-Öko'!I20</f>
        <v>7</v>
      </c>
      <c r="Q40" s="260">
        <f>'Tierhaltung-Öko'!I21</f>
        <v>125</v>
      </c>
      <c r="R40" s="260">
        <f>'Tierhaltung-Öko'!I22</f>
        <v>170</v>
      </c>
      <c r="S40" s="260">
        <f>'Tierhaltung-Öko'!I23</f>
        <v>140</v>
      </c>
      <c r="T40" s="102"/>
      <c r="U40" s="260">
        <f>'Tierhaltung-Öko'!I24</f>
        <v>30</v>
      </c>
      <c r="V40" s="260">
        <f>'Tierhaltung-Öko'!I25</f>
        <v>0</v>
      </c>
      <c r="W40" s="88">
        <f t="shared" si="12"/>
        <v>795</v>
      </c>
      <c r="X40" s="280">
        <f t="shared" si="13"/>
        <v>131.5</v>
      </c>
      <c r="Y40" s="262">
        <f>'Tierhaltung-Öko'!I29</f>
        <v>25</v>
      </c>
      <c r="Z40" s="281">
        <f t="shared" si="14"/>
        <v>0</v>
      </c>
    </row>
    <row r="41" spans="1:26" ht="16.2" thickBot="1" x14ac:dyDescent="0.3">
      <c r="A41" s="218" t="str">
        <f>'Tierhaltung-Öko'!L5</f>
        <v>Mastrind (FV, ohne Grundfutter)</v>
      </c>
      <c r="B41" s="318"/>
      <c r="C41" s="93"/>
      <c r="D41" s="260">
        <f>'Tierhaltung-Öko'!L8</f>
        <v>285</v>
      </c>
      <c r="E41" s="260">
        <f>'Tierhaltung-Öko'!L9</f>
        <v>4.8499999999999996</v>
      </c>
      <c r="F41" s="94">
        <f t="shared" si="10"/>
        <v>1382.25</v>
      </c>
      <c r="G41" s="260">
        <f>'Tierhaltung-Öko'!L11</f>
        <v>0</v>
      </c>
      <c r="H41" s="260">
        <f>'Tierhaltung-Öko'!L12</f>
        <v>0</v>
      </c>
      <c r="I41" s="260">
        <f>'Tierhaltung-Öko'!L13</f>
        <v>0</v>
      </c>
      <c r="J41" s="260">
        <f>'Tierhaltung-Öko'!L14</f>
        <v>0</v>
      </c>
      <c r="K41" s="260">
        <f>'Tierhaltung-Öko'!L15</f>
        <v>0</v>
      </c>
      <c r="L41" s="88">
        <f t="shared" si="11"/>
        <v>1382.25</v>
      </c>
      <c r="M41" s="260">
        <f>'Tierhaltung-Öko'!L17</f>
        <v>380</v>
      </c>
      <c r="N41" s="260">
        <f>'Tierhaltung-Öko'!L18</f>
        <v>480</v>
      </c>
      <c r="O41" s="260">
        <f>'Tierhaltung-Öko'!L19</f>
        <v>22</v>
      </c>
      <c r="P41" s="260">
        <f>'Tierhaltung-Öko'!L20</f>
        <v>8.5</v>
      </c>
      <c r="Q41" s="260">
        <f>'Tierhaltung-Öko'!L21</f>
        <v>35</v>
      </c>
      <c r="R41" s="260">
        <f>'Tierhaltung-Öko'!L22</f>
        <v>110</v>
      </c>
      <c r="S41" s="260">
        <f>'Tierhaltung-Öko'!L23</f>
        <v>52</v>
      </c>
      <c r="T41" s="102"/>
      <c r="U41" s="260">
        <f>'Tierhaltung-Öko'!L24</f>
        <v>36</v>
      </c>
      <c r="V41" s="260">
        <f>'Tierhaltung-Öko'!L25</f>
        <v>0</v>
      </c>
      <c r="W41" s="88">
        <f t="shared" si="12"/>
        <v>1123.5</v>
      </c>
      <c r="X41" s="280">
        <f t="shared" si="13"/>
        <v>258.75</v>
      </c>
      <c r="Y41" s="262">
        <f>'Tierhaltung-Öko'!L29</f>
        <v>9</v>
      </c>
      <c r="Z41" s="281">
        <f t="shared" si="14"/>
        <v>0</v>
      </c>
    </row>
    <row r="42" spans="1:26" ht="16.2" thickBot="1" x14ac:dyDescent="0.3">
      <c r="A42" s="218" t="str">
        <f>'Tierhaltung-Öko'!O5</f>
        <v>Mastschwein (Ø alle Klassen)</v>
      </c>
      <c r="B42" s="318"/>
      <c r="C42" s="93"/>
      <c r="D42" s="260">
        <f>'Tierhaltung-Öko'!O8</f>
        <v>96.5</v>
      </c>
      <c r="E42" s="260">
        <f>'Tierhaltung-Öko'!O9</f>
        <v>4.25</v>
      </c>
      <c r="F42" s="94">
        <f t="shared" si="10"/>
        <v>410.125</v>
      </c>
      <c r="G42" s="260">
        <f>'Tierhaltung-Öko'!O11</f>
        <v>0</v>
      </c>
      <c r="H42" s="260">
        <f>'Tierhaltung-Öko'!O12</f>
        <v>0</v>
      </c>
      <c r="I42" s="260">
        <f>'Tierhaltung-Öko'!O13</f>
        <v>0</v>
      </c>
      <c r="J42" s="260">
        <f>'Tierhaltung-Öko'!O14</f>
        <v>0</v>
      </c>
      <c r="K42" s="260">
        <f>'Tierhaltung-Öko'!O15</f>
        <v>0</v>
      </c>
      <c r="L42" s="88">
        <f t="shared" si="11"/>
        <v>410.125</v>
      </c>
      <c r="M42" s="260">
        <f>'Tierhaltung-Öko'!O17</f>
        <v>165</v>
      </c>
      <c r="N42" s="260">
        <f>'Tierhaltung-Öko'!O18</f>
        <v>160</v>
      </c>
      <c r="O42" s="260">
        <f>'Tierhaltung-Öko'!O19</f>
        <v>0.9</v>
      </c>
      <c r="P42" s="260">
        <f>'Tierhaltung-Öko'!O20</f>
        <v>1.1000000000000001</v>
      </c>
      <c r="Q42" s="260">
        <f>'Tierhaltung-Öko'!O21</f>
        <v>4.0999999999999996</v>
      </c>
      <c r="R42" s="260">
        <f>'Tierhaltung-Öko'!O22</f>
        <v>4.8</v>
      </c>
      <c r="S42" s="260">
        <f>'Tierhaltung-Öko'!O23</f>
        <v>2.7</v>
      </c>
      <c r="T42" s="102"/>
      <c r="U42" s="260">
        <f>'Tierhaltung-Öko'!O24</f>
        <v>2.2999999999999998</v>
      </c>
      <c r="V42" s="260">
        <f>'Tierhaltung-Öko'!O25</f>
        <v>3</v>
      </c>
      <c r="W42" s="88">
        <f t="shared" si="12"/>
        <v>343.90000000000003</v>
      </c>
      <c r="X42" s="280">
        <f t="shared" si="13"/>
        <v>66.224999999999966</v>
      </c>
      <c r="Y42" s="262">
        <f>'Tierhaltung-Öko'!O29</f>
        <v>1.6</v>
      </c>
      <c r="Z42" s="281">
        <f t="shared" si="14"/>
        <v>0</v>
      </c>
    </row>
    <row r="43" spans="1:26" ht="16.2" thickBot="1" x14ac:dyDescent="0.3">
      <c r="A43" s="218" t="str">
        <f>'Tierhaltung-Öko'!R5</f>
        <v>Zuchtsau</v>
      </c>
      <c r="B43" s="318"/>
      <c r="C43" s="93"/>
      <c r="D43" s="260">
        <f>'Tierhaltung-Öko'!R8</f>
        <v>20</v>
      </c>
      <c r="E43" s="260">
        <f>'Tierhaltung-Öko'!R9</f>
        <v>161.75</v>
      </c>
      <c r="F43" s="94">
        <f t="shared" si="10"/>
        <v>3235</v>
      </c>
      <c r="G43" s="260">
        <f>'Tierhaltung-Öko'!R11</f>
        <v>0</v>
      </c>
      <c r="H43" s="260">
        <f>'Tierhaltung-Öko'!R12</f>
        <v>0</v>
      </c>
      <c r="I43" s="260">
        <f>'Tierhaltung-Öko'!R14</f>
        <v>0</v>
      </c>
      <c r="J43" s="260">
        <f>'Tierhaltung-Öko'!R14</f>
        <v>0</v>
      </c>
      <c r="K43" s="260">
        <f>'Tierhaltung-Öko'!R15</f>
        <v>120</v>
      </c>
      <c r="L43" s="88">
        <f t="shared" si="11"/>
        <v>3355</v>
      </c>
      <c r="M43" s="260">
        <f>'Tierhaltung-Öko'!R17</f>
        <v>185</v>
      </c>
      <c r="N43" s="260">
        <f>'Tierhaltung-Öko'!R18</f>
        <v>1500</v>
      </c>
      <c r="O43" s="260">
        <f>'Tierhaltung-Öko'!R19</f>
        <v>85</v>
      </c>
      <c r="P43" s="260">
        <f>'Tierhaltung-Öko'!R20</f>
        <v>12</v>
      </c>
      <c r="Q43" s="260">
        <f>'Tierhaltung-Öko'!R21</f>
        <v>125</v>
      </c>
      <c r="R43" s="260">
        <f>'Tierhaltung-Öko'!R22</f>
        <v>70</v>
      </c>
      <c r="S43" s="260">
        <f>'Tierhaltung-Öko'!R23</f>
        <v>32.5</v>
      </c>
      <c r="T43" s="102"/>
      <c r="U43" s="260">
        <f>'Tierhaltung-Öko'!R24</f>
        <v>0</v>
      </c>
      <c r="V43" s="260">
        <f>'Tierhaltung-Öko'!R25</f>
        <v>25</v>
      </c>
      <c r="W43" s="88">
        <f t="shared" si="12"/>
        <v>2034.5</v>
      </c>
      <c r="X43" s="280">
        <f t="shared" si="13"/>
        <v>1320.5</v>
      </c>
      <c r="Y43" s="262">
        <f>'Tierhaltung-Öko'!R29</f>
        <v>25</v>
      </c>
      <c r="Z43" s="281">
        <f t="shared" si="14"/>
        <v>0</v>
      </c>
    </row>
    <row r="44" spans="1:26" ht="16.2" thickBot="1" x14ac:dyDescent="0.3">
      <c r="A44" s="218" t="str">
        <f>'Tierhaltung-Öko'!U5</f>
        <v>Legehenne (frei Abpacker; M)</v>
      </c>
      <c r="B44" s="318"/>
      <c r="C44" s="93"/>
      <c r="D44" s="260">
        <f>'Tierhaltung-Öko'!U8</f>
        <v>255</v>
      </c>
      <c r="E44" s="260">
        <f>'Tierhaltung-Öko'!U9</f>
        <v>0.32</v>
      </c>
      <c r="F44" s="94">
        <f t="shared" si="10"/>
        <v>81.600000000000009</v>
      </c>
      <c r="G44" s="260">
        <f>'Tierhaltung-Öko'!U11</f>
        <v>0</v>
      </c>
      <c r="H44" s="260">
        <f>'Tierhaltung-Öko'!U12</f>
        <v>0</v>
      </c>
      <c r="I44" s="260">
        <f>'Tierhaltung-Öko'!U13</f>
        <v>0</v>
      </c>
      <c r="J44" s="260">
        <f>'Tierhaltung-Öko'!U14</f>
        <v>0</v>
      </c>
      <c r="K44" s="260">
        <f>'Tierhaltung-Öko'!U15</f>
        <v>0.26</v>
      </c>
      <c r="L44" s="88">
        <f t="shared" si="11"/>
        <v>81.860000000000014</v>
      </c>
      <c r="M44" s="260">
        <f>'Tierhaltung-Öko'!U17</f>
        <v>10</v>
      </c>
      <c r="N44" s="260">
        <f>'Tierhaltung-Öko'!U18</f>
        <v>24</v>
      </c>
      <c r="O44" s="260">
        <f>'Tierhaltung-Öko'!U19</f>
        <v>0.15</v>
      </c>
      <c r="P44" s="260">
        <f>'Tierhaltung-Öko'!U20</f>
        <v>0.25</v>
      </c>
      <c r="Q44" s="260">
        <f>'Tierhaltung-Öko'!U21</f>
        <v>1.25</v>
      </c>
      <c r="R44" s="260">
        <f>'Tierhaltung-Öko'!U22</f>
        <v>0.45</v>
      </c>
      <c r="S44" s="260">
        <f>'Tierhaltung-Öko'!U23</f>
        <v>0.55000000000000004</v>
      </c>
      <c r="T44" s="102"/>
      <c r="U44" s="260">
        <f>'Tierhaltung-Öko'!U24</f>
        <v>2.4</v>
      </c>
      <c r="V44" s="260">
        <f>'Tierhaltung-Öko'!U25</f>
        <v>0.5</v>
      </c>
      <c r="W44" s="88">
        <f t="shared" si="12"/>
        <v>39.549999999999997</v>
      </c>
      <c r="X44" s="280">
        <f t="shared" si="13"/>
        <v>42.310000000000016</v>
      </c>
      <c r="Y44" s="263">
        <f>'Tierhaltung-Öko'!U29</f>
        <v>0.75</v>
      </c>
      <c r="Z44" s="281">
        <f t="shared" si="14"/>
        <v>0</v>
      </c>
    </row>
    <row r="45" spans="1:26" ht="16.2" thickBot="1" x14ac:dyDescent="0.3">
      <c r="A45" s="218" t="str">
        <f>'Tierhaltung-Öko'!X5</f>
        <v>Masthähnchen (frei Schlachtbetr.)</v>
      </c>
      <c r="B45" s="318"/>
      <c r="C45" s="93"/>
      <c r="D45" s="260">
        <f>'Tierhaltung-Öko'!X8</f>
        <v>2.1</v>
      </c>
      <c r="E45" s="260">
        <f>'Tierhaltung-Öko'!X9</f>
        <v>2.85</v>
      </c>
      <c r="F45" s="94">
        <f t="shared" si="10"/>
        <v>5.9850000000000003</v>
      </c>
      <c r="G45" s="260">
        <f>'Tierhaltung-Öko'!X11</f>
        <v>0</v>
      </c>
      <c r="H45" s="260">
        <f>'Tierhaltung-Öko'!X12</f>
        <v>0</v>
      </c>
      <c r="I45" s="260">
        <f>'Tierhaltung-Öko'!X13</f>
        <v>0</v>
      </c>
      <c r="J45" s="260">
        <f>'Tierhaltung-Öko'!X14</f>
        <v>0</v>
      </c>
      <c r="K45" s="260">
        <f>'Tierhaltung-Öko'!X15</f>
        <v>0</v>
      </c>
      <c r="L45" s="88">
        <f t="shared" si="11"/>
        <v>5.9850000000000003</v>
      </c>
      <c r="M45" s="260">
        <f>'Tierhaltung-Öko'!X17</f>
        <v>0.85</v>
      </c>
      <c r="N45" s="260">
        <f>'Tierhaltung-Öko'!X18</f>
        <v>3</v>
      </c>
      <c r="O45" s="260">
        <f>'Tierhaltung-Öko'!X19</f>
        <v>0.1</v>
      </c>
      <c r="P45" s="260">
        <f>'Tierhaltung-Öko'!X20</f>
        <v>7.0000000000000007E-2</v>
      </c>
      <c r="Q45" s="260">
        <f>'Tierhaltung-Öko'!X21</f>
        <v>0.35</v>
      </c>
      <c r="R45" s="260">
        <f>'Tierhaltung-Öko'!X22</f>
        <v>0.3</v>
      </c>
      <c r="S45" s="260">
        <f>'Tierhaltung-Öko'!X23</f>
        <v>0.25</v>
      </c>
      <c r="T45" s="102"/>
      <c r="U45" s="260">
        <f>'Tierhaltung-Öko'!X24</f>
        <v>0.22</v>
      </c>
      <c r="V45" s="260">
        <f>'Tierhaltung-Öko'!X25</f>
        <v>0.12</v>
      </c>
      <c r="W45" s="88">
        <f t="shared" si="12"/>
        <v>5.26</v>
      </c>
      <c r="X45" s="280">
        <f t="shared" si="13"/>
        <v>0.72500000000000053</v>
      </c>
      <c r="Y45" s="263">
        <f>'Tierhaltung-Öko'!X29</f>
        <v>0.15</v>
      </c>
      <c r="Z45" s="281">
        <f t="shared" si="14"/>
        <v>0</v>
      </c>
    </row>
    <row r="46" spans="1:26" ht="16.2" thickBot="1" x14ac:dyDescent="0.3">
      <c r="A46" s="218" t="str">
        <f>'Tierhaltung-Öko'!AA5</f>
        <v>Milchschaf (Käseherst.;oh.Grundf.)</v>
      </c>
      <c r="B46" s="318"/>
      <c r="C46" s="93"/>
      <c r="D46" s="260">
        <f>'Tierhaltung-Öko'!AA8</f>
        <v>350</v>
      </c>
      <c r="E46" s="260">
        <f>'Tierhaltung-Öko'!AA9</f>
        <v>1.3</v>
      </c>
      <c r="F46" s="94">
        <f t="shared" si="10"/>
        <v>455</v>
      </c>
      <c r="G46" s="260">
        <f>'Tierhaltung-Öko'!AA11</f>
        <v>160</v>
      </c>
      <c r="H46" s="260">
        <f>'Tierhaltung-Öko'!AA12</f>
        <v>0.7</v>
      </c>
      <c r="I46" s="260">
        <f>'Tierhaltung-Öko'!AA13</f>
        <v>160</v>
      </c>
      <c r="J46" s="260">
        <f>'Tierhaltung-Öko'!AA14</f>
        <v>0.7</v>
      </c>
      <c r="K46" s="260">
        <f>'Tierhaltung-Öko'!AA15</f>
        <v>11</v>
      </c>
      <c r="L46" s="88">
        <f t="shared" si="11"/>
        <v>690</v>
      </c>
      <c r="M46" s="260">
        <f>'Tierhaltung-Öko'!AA17</f>
        <v>45</v>
      </c>
      <c r="N46" s="260">
        <f>'Tierhaltung-Öko'!AA18</f>
        <v>120</v>
      </c>
      <c r="O46" s="260">
        <f>'Tierhaltung-Öko'!AA19</f>
        <v>10.5</v>
      </c>
      <c r="P46" s="260">
        <f>'Tierhaltung-Öko'!AA20</f>
        <v>3</v>
      </c>
      <c r="Q46" s="260">
        <f>'Tierhaltung-Öko'!AA21</f>
        <v>37.5</v>
      </c>
      <c r="R46" s="260">
        <f>'Tierhaltung-Öko'!AA22</f>
        <v>35</v>
      </c>
      <c r="S46" s="260">
        <f>'Tierhaltung-Öko'!AA23</f>
        <v>53</v>
      </c>
      <c r="T46" s="102"/>
      <c r="U46" s="260">
        <f>'Tierhaltung-Öko'!AA24</f>
        <v>70</v>
      </c>
      <c r="V46" s="260">
        <f>'Tierhaltung-Öko'!AA25</f>
        <v>3.5</v>
      </c>
      <c r="W46" s="88">
        <f t="shared" si="12"/>
        <v>377.5</v>
      </c>
      <c r="X46" s="280">
        <f t="shared" si="13"/>
        <v>312.5</v>
      </c>
      <c r="Y46" s="263">
        <f>'Tierhaltung-Öko'!AA29</f>
        <v>30</v>
      </c>
      <c r="Z46" s="281">
        <f t="shared" si="14"/>
        <v>0</v>
      </c>
    </row>
    <row r="47" spans="1:26" ht="16.2" thickBot="1" x14ac:dyDescent="0.3">
      <c r="A47" s="218">
        <f>'Tierhaltung-Öko'!AD5</f>
        <v>0</v>
      </c>
      <c r="B47" s="318"/>
      <c r="C47" s="93"/>
      <c r="D47" s="260">
        <f>'Tierhaltung-Öko'!AD8</f>
        <v>0</v>
      </c>
      <c r="E47" s="260">
        <f>'Tierhaltung-Öko'!AD9</f>
        <v>0</v>
      </c>
      <c r="F47" s="94">
        <f>D47*E47</f>
        <v>0</v>
      </c>
      <c r="G47" s="260">
        <f>'Tierhaltung-Öko'!AD11</f>
        <v>0</v>
      </c>
      <c r="H47" s="260">
        <f>'Tierhaltung-Öko'!AD12</f>
        <v>0</v>
      </c>
      <c r="I47" s="260">
        <f>'Tierhaltung-Öko'!AD13</f>
        <v>0</v>
      </c>
      <c r="J47" s="260">
        <f>'Tierhaltung-Öko'!AD14</f>
        <v>0</v>
      </c>
      <c r="K47" s="260">
        <f>'Tierhaltung-Öko'!AD15</f>
        <v>0</v>
      </c>
      <c r="L47" s="88">
        <f>F47+(G47*H47)+(I47*J47)+K47</f>
        <v>0</v>
      </c>
      <c r="M47" s="260">
        <f>'Tierhaltung-Öko'!AD17</f>
        <v>0</v>
      </c>
      <c r="N47" s="260">
        <f>'Tierhaltung-Öko'!AD18</f>
        <v>0</v>
      </c>
      <c r="O47" s="260">
        <f>'Tierhaltung-Öko'!AD19</f>
        <v>0</v>
      </c>
      <c r="P47" s="260">
        <f>'Tierhaltung-Öko'!AD20</f>
        <v>0</v>
      </c>
      <c r="Q47" s="260">
        <f>'Tierhaltung-Öko'!AD21</f>
        <v>0</v>
      </c>
      <c r="R47" s="260">
        <f>'Tierhaltung-Öko'!AD22</f>
        <v>0</v>
      </c>
      <c r="S47" s="260">
        <f>'Tierhaltung-Öko'!AD23</f>
        <v>0</v>
      </c>
      <c r="T47" s="102"/>
      <c r="U47" s="260">
        <f>'Tierhaltung-Öko'!AD24</f>
        <v>0</v>
      </c>
      <c r="V47" s="260">
        <f>'Tierhaltung-Öko'!AD25</f>
        <v>0</v>
      </c>
      <c r="W47" s="88">
        <f>SUM(M47:V47)</f>
        <v>0</v>
      </c>
      <c r="X47" s="95">
        <f>L47-W47</f>
        <v>0</v>
      </c>
      <c r="Y47" s="263">
        <f>'Tierhaltung-Öko'!AD29</f>
        <v>0</v>
      </c>
      <c r="Z47" s="281">
        <f t="shared" si="14"/>
        <v>0</v>
      </c>
    </row>
    <row r="48" spans="1:26" ht="15.6" x14ac:dyDescent="0.25">
      <c r="A48" s="284">
        <f>'Tierhaltung-Öko'!AG5</f>
        <v>0</v>
      </c>
      <c r="B48" s="318"/>
      <c r="C48" s="285"/>
      <c r="D48" s="286">
        <f>'Tierhaltung-Öko'!AG8</f>
        <v>0</v>
      </c>
      <c r="E48" s="286">
        <f>'Tierhaltung-Öko'!AG9</f>
        <v>0</v>
      </c>
      <c r="F48" s="94">
        <f>D48*E48</f>
        <v>0</v>
      </c>
      <c r="G48" s="286">
        <f>'Tierhaltung-Öko'!AG11</f>
        <v>0</v>
      </c>
      <c r="H48" s="286">
        <f>'Tierhaltung-Öko'!AG12</f>
        <v>0</v>
      </c>
      <c r="I48" s="286">
        <f>'Tierhaltung-Öko'!AG13</f>
        <v>0</v>
      </c>
      <c r="J48" s="286">
        <f>'Tierhaltung-Öko'!AG14</f>
        <v>0</v>
      </c>
      <c r="K48" s="286">
        <f>'Tierhaltung-Öko'!AG15</f>
        <v>0</v>
      </c>
      <c r="L48" s="88">
        <f>F48+(G48*H48)+(I48*J48)+K48</f>
        <v>0</v>
      </c>
      <c r="M48" s="286">
        <f>'Tierhaltung-Öko'!AG17</f>
        <v>0</v>
      </c>
      <c r="N48" s="286">
        <f>'Tierhaltung-Öko'!AG18</f>
        <v>0</v>
      </c>
      <c r="O48" s="286">
        <f>'Tierhaltung-Öko'!AG19</f>
        <v>0</v>
      </c>
      <c r="P48" s="286">
        <f>'Tierhaltung-Öko'!AG20</f>
        <v>0</v>
      </c>
      <c r="Q48" s="286">
        <f>'Tierhaltung-Öko'!AG21</f>
        <v>0</v>
      </c>
      <c r="R48" s="286">
        <f>'Tierhaltung-Öko'!AG22</f>
        <v>0</v>
      </c>
      <c r="S48" s="286">
        <f>'Tierhaltung-Öko'!AG23</f>
        <v>0</v>
      </c>
      <c r="T48" s="102"/>
      <c r="U48" s="286">
        <f>'Tierhaltung-Öko'!AG24</f>
        <v>0</v>
      </c>
      <c r="V48" s="286">
        <f>'Tierhaltung-Öko'!AG25</f>
        <v>0</v>
      </c>
      <c r="W48" s="88">
        <f>SUM(M48:V48)</f>
        <v>0</v>
      </c>
      <c r="X48" s="95">
        <f>L48-W48</f>
        <v>0</v>
      </c>
      <c r="Y48" s="287">
        <f>'Tierhaltung-Öko'!AG29</f>
        <v>0</v>
      </c>
      <c r="Z48" s="281">
        <f t="shared" si="14"/>
        <v>0</v>
      </c>
    </row>
    <row r="49" spans="1:26" s="157" customFormat="1" ht="30" customHeight="1" thickBot="1" x14ac:dyDescent="0.3">
      <c r="A49" s="288" t="s">
        <v>112</v>
      </c>
      <c r="B49" s="289"/>
      <c r="C49" s="290"/>
      <c r="D49" s="291"/>
      <c r="E49" s="290"/>
      <c r="F49" s="290"/>
      <c r="G49" s="292"/>
      <c r="H49" s="291"/>
      <c r="I49" s="291"/>
      <c r="J49" s="291"/>
      <c r="K49" s="292"/>
      <c r="L49" s="292">
        <f t="shared" ref="L49:S49" si="15">SUMPRODUCT($C$38:$C$48,L38:L48)</f>
        <v>0</v>
      </c>
      <c r="M49" s="292">
        <f t="shared" si="15"/>
        <v>0</v>
      </c>
      <c r="N49" s="292">
        <f t="shared" si="15"/>
        <v>0</v>
      </c>
      <c r="O49" s="292">
        <f t="shared" si="15"/>
        <v>0</v>
      </c>
      <c r="P49" s="292">
        <f t="shared" si="15"/>
        <v>0</v>
      </c>
      <c r="Q49" s="292">
        <f t="shared" si="15"/>
        <v>0</v>
      </c>
      <c r="R49" s="292">
        <f t="shared" si="15"/>
        <v>0</v>
      </c>
      <c r="S49" s="292">
        <f t="shared" si="15"/>
        <v>0</v>
      </c>
      <c r="T49" s="292"/>
      <c r="U49" s="292">
        <f>SUMPRODUCT($C$38:$C$48,U38:U48)</f>
        <v>0</v>
      </c>
      <c r="V49" s="292">
        <f>SUMPRODUCT($C$38:$C$48,V38:V48)</f>
        <v>0</v>
      </c>
      <c r="W49" s="292">
        <f>SUMPRODUCT($C$38:$C$48,W38:W48)</f>
        <v>0</v>
      </c>
      <c r="X49" s="293">
        <f>SUMPRODUCT($C$38:$C$48,X38:X48)</f>
        <v>0</v>
      </c>
      <c r="Y49" s="292">
        <f>SUMPRODUCT($C$38:$C$48,Y38:Y48)</f>
        <v>0</v>
      </c>
      <c r="Z49" s="294"/>
    </row>
    <row r="52" spans="1:26" s="6" customFormat="1" ht="21" customHeight="1" thickBot="1" x14ac:dyDescent="0.3">
      <c r="A52" s="158" t="s">
        <v>131</v>
      </c>
      <c r="B52" s="159"/>
      <c r="C52" s="159"/>
      <c r="D52" s="160" t="s">
        <v>147</v>
      </c>
      <c r="F52" s="106" t="s">
        <v>148</v>
      </c>
      <c r="Z52" s="173"/>
    </row>
    <row r="53" spans="1:26" s="219" customFormat="1" ht="64.5" customHeight="1" x14ac:dyDescent="0.3">
      <c r="A53" s="116"/>
      <c r="B53" s="117"/>
      <c r="C53" s="118"/>
      <c r="D53" s="131" t="s">
        <v>120</v>
      </c>
      <c r="E53" s="120" t="s">
        <v>123</v>
      </c>
      <c r="F53" s="120" t="s">
        <v>124</v>
      </c>
      <c r="G53" s="119" t="s">
        <v>121</v>
      </c>
      <c r="H53" s="119" t="s">
        <v>122</v>
      </c>
      <c r="I53" s="120" t="s">
        <v>125</v>
      </c>
      <c r="J53" s="120" t="s">
        <v>126</v>
      </c>
      <c r="K53" s="120" t="s">
        <v>127</v>
      </c>
      <c r="L53" s="120" t="s">
        <v>128</v>
      </c>
      <c r="M53" s="133" t="s">
        <v>12</v>
      </c>
      <c r="N53" s="135" t="s">
        <v>129</v>
      </c>
      <c r="O53" s="137" t="s">
        <v>140</v>
      </c>
      <c r="Z53" s="220"/>
    </row>
    <row r="54" spans="1:26" x14ac:dyDescent="0.25">
      <c r="A54" s="139" t="s">
        <v>141</v>
      </c>
      <c r="B54" s="140" t="s">
        <v>142</v>
      </c>
      <c r="C54" s="141">
        <f>C33</f>
        <v>0</v>
      </c>
      <c r="D54" s="295" t="s">
        <v>5</v>
      </c>
      <c r="E54" s="296" t="s">
        <v>5</v>
      </c>
      <c r="F54" s="296" t="s">
        <v>5</v>
      </c>
      <c r="G54" s="296" t="s">
        <v>5</v>
      </c>
      <c r="H54" s="296" t="s">
        <v>5</v>
      </c>
      <c r="I54" s="296" t="s">
        <v>5</v>
      </c>
      <c r="J54" s="296" t="s">
        <v>5</v>
      </c>
      <c r="K54" s="296" t="s">
        <v>5</v>
      </c>
      <c r="L54" s="296" t="s">
        <v>5</v>
      </c>
      <c r="M54" s="297" t="s">
        <v>5</v>
      </c>
      <c r="N54" s="298" t="s">
        <v>5</v>
      </c>
      <c r="O54" s="138"/>
    </row>
    <row r="55" spans="1:26" s="210" customFormat="1" ht="24.75" customHeight="1" x14ac:dyDescent="0.3">
      <c r="A55" s="121" t="s">
        <v>130</v>
      </c>
      <c r="B55" s="102"/>
      <c r="C55" s="103"/>
      <c r="D55" s="107">
        <f>SUMPRODUCT($C$5:$C$17,L5:L17)</f>
        <v>0</v>
      </c>
      <c r="E55" s="107">
        <f>SUMPRODUCT($C$5:$C$17,M5:M17)</f>
        <v>0</v>
      </c>
      <c r="F55" s="107">
        <f>SUMPRODUCT($C$5:$C$17,N5:N17)</f>
        <v>0</v>
      </c>
      <c r="G55" s="107">
        <f>SUMPRODUCT($C$5:$C$17,O5:O17)</f>
        <v>0</v>
      </c>
      <c r="H55" s="107">
        <f>SUMPRODUCT($C$5:$C$17,P5:P17)</f>
        <v>0</v>
      </c>
      <c r="I55" s="107">
        <f>SUMPRODUCT($C$5:$C$17,Q5:Q17)+SUMPRODUCT($C$5:$C$17,R5:R17)+SUMPRODUCT($C$5:$C$17,S5:S17)</f>
        <v>0</v>
      </c>
      <c r="J55" s="107">
        <f t="shared" ref="J55:O55" si="16">SUMPRODUCT($C$5:$C$17,T5:T17)</f>
        <v>0</v>
      </c>
      <c r="K55" s="107">
        <f t="shared" si="16"/>
        <v>0</v>
      </c>
      <c r="L55" s="107">
        <f t="shared" si="16"/>
        <v>0</v>
      </c>
      <c r="M55" s="107">
        <f t="shared" si="16"/>
        <v>0</v>
      </c>
      <c r="N55" s="107">
        <f t="shared" si="16"/>
        <v>0</v>
      </c>
      <c r="O55" s="161">
        <f t="shared" si="16"/>
        <v>0</v>
      </c>
      <c r="Z55" s="221"/>
    </row>
    <row r="56" spans="1:26" s="210" customFormat="1" ht="24.75" customHeight="1" x14ac:dyDescent="0.3">
      <c r="A56" s="121" t="s">
        <v>115</v>
      </c>
      <c r="B56" s="102"/>
      <c r="C56" s="103"/>
      <c r="D56" s="107" t="e">
        <f>SUMPRODUCT($C$18:$C$25,L18:L25)</f>
        <v>#REF!</v>
      </c>
      <c r="E56" s="107" t="e">
        <f>SUMPRODUCT($C$18:$C$25,M18:M25)</f>
        <v>#REF!</v>
      </c>
      <c r="F56" s="107" t="e">
        <f>SUMPRODUCT($C$18:$C$25,N18:N25)</f>
        <v>#REF!</v>
      </c>
      <c r="G56" s="107" t="e">
        <f>SUMPRODUCT($C$18:$C$25,O18:O25)</f>
        <v>#REF!</v>
      </c>
      <c r="H56" s="107" t="e">
        <f>SUMPRODUCT($C$18:$C$25,P18:P25)</f>
        <v>#REF!</v>
      </c>
      <c r="I56" s="107" t="e">
        <f>SUMPRODUCT($C$18:$C$25,Q18:Q25)+SUMPRODUCT($C$18:$C$25,R18:R25)+SUMPRODUCT($C$18:$C$25,S18:S25)</f>
        <v>#REF!</v>
      </c>
      <c r="J56" s="107" t="e">
        <f t="shared" ref="J56:O56" si="17">SUMPRODUCT($C$18:$C$25,T18:T25)</f>
        <v>#REF!</v>
      </c>
      <c r="K56" s="107" t="e">
        <f t="shared" si="17"/>
        <v>#REF!</v>
      </c>
      <c r="L56" s="107" t="e">
        <f t="shared" si="17"/>
        <v>#REF!</v>
      </c>
      <c r="M56" s="107" t="e">
        <f t="shared" si="17"/>
        <v>#REF!</v>
      </c>
      <c r="N56" s="107" t="e">
        <f t="shared" si="17"/>
        <v>#REF!</v>
      </c>
      <c r="O56" s="161" t="e">
        <f t="shared" si="17"/>
        <v>#REF!</v>
      </c>
      <c r="Z56" s="221"/>
    </row>
    <row r="57" spans="1:26" s="210" customFormat="1" ht="24.75" customHeight="1" x14ac:dyDescent="0.3">
      <c r="A57" s="121" t="s">
        <v>116</v>
      </c>
      <c r="B57" s="102"/>
      <c r="C57" s="103"/>
      <c r="D57" s="107">
        <f>SUMPRODUCT($C$26:$C$32,L26:L32)</f>
        <v>0</v>
      </c>
      <c r="E57" s="107">
        <f>SUMPRODUCT($C$26:$C$32,M26:M32)</f>
        <v>0</v>
      </c>
      <c r="F57" s="107">
        <f>SUMPRODUCT($C$26:$C$32,N26:N32)</f>
        <v>0</v>
      </c>
      <c r="G57" s="107">
        <f>SUMPRODUCT($C$26:$C$32,O26:O32)</f>
        <v>0</v>
      </c>
      <c r="H57" s="107">
        <f>SUMPRODUCT($C$26:$C$32,P26:P32)</f>
        <v>0</v>
      </c>
      <c r="I57" s="107">
        <f>SUMPRODUCT($C$26:$C$32,Q26:Q32)+SUMPRODUCT($C$26:$C$32,R26:R32)+SUMPRODUCT($C$26:$C$32,S26:S32)</f>
        <v>0</v>
      </c>
      <c r="J57" s="107">
        <f t="shared" ref="J57:O57" si="18">SUMPRODUCT($C$26:$C$32,T26:T32)</f>
        <v>0</v>
      </c>
      <c r="K57" s="107">
        <f t="shared" si="18"/>
        <v>0</v>
      </c>
      <c r="L57" s="107">
        <f t="shared" si="18"/>
        <v>0</v>
      </c>
      <c r="M57" s="107">
        <f t="shared" si="18"/>
        <v>0</v>
      </c>
      <c r="N57" s="107">
        <f t="shared" si="18"/>
        <v>0</v>
      </c>
      <c r="O57" s="161">
        <f t="shared" si="18"/>
        <v>0</v>
      </c>
      <c r="Z57" s="221"/>
    </row>
    <row r="58" spans="1:26" s="222" customFormat="1" ht="33" customHeight="1" x14ac:dyDescent="0.25">
      <c r="A58" s="128" t="s">
        <v>132</v>
      </c>
      <c r="B58" s="129"/>
      <c r="C58" s="130"/>
      <c r="D58" s="115" t="e">
        <f>SUM(D55:D57)</f>
        <v>#REF!</v>
      </c>
      <c r="E58" s="115" t="e">
        <f t="shared" ref="E58:M58" si="19">SUM(E55:E57)</f>
        <v>#REF!</v>
      </c>
      <c r="F58" s="115" t="e">
        <f t="shared" si="19"/>
        <v>#REF!</v>
      </c>
      <c r="G58" s="115" t="e">
        <f t="shared" si="19"/>
        <v>#REF!</v>
      </c>
      <c r="H58" s="115" t="e">
        <f t="shared" si="19"/>
        <v>#REF!</v>
      </c>
      <c r="I58" s="115" t="e">
        <f t="shared" si="19"/>
        <v>#REF!</v>
      </c>
      <c r="J58" s="115" t="e">
        <f t="shared" si="19"/>
        <v>#REF!</v>
      </c>
      <c r="K58" s="115" t="e">
        <f t="shared" si="19"/>
        <v>#REF!</v>
      </c>
      <c r="L58" s="115" t="e">
        <f t="shared" si="19"/>
        <v>#REF!</v>
      </c>
      <c r="M58" s="115" t="e">
        <f t="shared" si="19"/>
        <v>#REF!</v>
      </c>
      <c r="N58" s="115" t="e">
        <f>SUM(N55:N57)</f>
        <v>#REF!</v>
      </c>
      <c r="O58" s="162" t="e">
        <f>SUM(O55:O57)</f>
        <v>#REF!</v>
      </c>
      <c r="Q58" s="223"/>
      <c r="Z58" s="224"/>
    </row>
    <row r="59" spans="1:26" s="210" customFormat="1" ht="42" x14ac:dyDescent="0.3">
      <c r="A59" s="123"/>
      <c r="B59" s="102"/>
      <c r="C59" s="103"/>
      <c r="D59" s="109"/>
      <c r="E59" s="110" t="s">
        <v>133</v>
      </c>
      <c r="F59" s="110" t="s">
        <v>135</v>
      </c>
      <c r="G59" s="110" t="s">
        <v>134</v>
      </c>
      <c r="H59" s="109" t="s">
        <v>122</v>
      </c>
      <c r="I59" s="110" t="s">
        <v>137</v>
      </c>
      <c r="J59" s="110" t="s">
        <v>136</v>
      </c>
      <c r="K59" s="110" t="s">
        <v>127</v>
      </c>
      <c r="L59" s="110" t="s">
        <v>128</v>
      </c>
      <c r="M59" s="110"/>
      <c r="N59" s="111"/>
      <c r="O59" s="124"/>
      <c r="Z59" s="221"/>
    </row>
    <row r="60" spans="1:26" s="210" customFormat="1" ht="8.25" customHeight="1" x14ac:dyDescent="0.3">
      <c r="A60" s="123"/>
      <c r="B60" s="102"/>
      <c r="C60" s="103"/>
      <c r="D60" s="109"/>
      <c r="E60" s="110"/>
      <c r="F60" s="110"/>
      <c r="G60" s="110"/>
      <c r="H60" s="109"/>
      <c r="I60" s="110"/>
      <c r="J60" s="110"/>
      <c r="K60" s="110"/>
      <c r="L60" s="110"/>
      <c r="M60" s="110"/>
      <c r="N60" s="111"/>
      <c r="O60" s="124"/>
      <c r="Z60" s="221"/>
    </row>
    <row r="61" spans="1:26" s="222" customFormat="1" ht="26.25" customHeight="1" thickBot="1" x14ac:dyDescent="0.3">
      <c r="A61" s="122" t="s">
        <v>138</v>
      </c>
      <c r="B61" s="104"/>
      <c r="C61" s="105"/>
      <c r="D61" s="108">
        <f>L49</f>
        <v>0</v>
      </c>
      <c r="E61" s="115">
        <f>M49</f>
        <v>0</v>
      </c>
      <c r="F61" s="115">
        <f>O49</f>
        <v>0</v>
      </c>
      <c r="G61" s="115">
        <f>N49</f>
        <v>0</v>
      </c>
      <c r="H61" s="115">
        <f>P49</f>
        <v>0</v>
      </c>
      <c r="I61" s="115">
        <f>S49</f>
        <v>0</v>
      </c>
      <c r="J61" s="115">
        <f>Q49+R49</f>
        <v>0</v>
      </c>
      <c r="K61" s="115">
        <f>U49</f>
        <v>0</v>
      </c>
      <c r="L61" s="115">
        <f>V49</f>
        <v>0</v>
      </c>
      <c r="M61" s="108">
        <f>W49</f>
        <v>0</v>
      </c>
      <c r="N61" s="108">
        <f>X49</f>
        <v>0</v>
      </c>
      <c r="O61" s="162">
        <f>Y49</f>
        <v>0</v>
      </c>
      <c r="Q61" s="223"/>
      <c r="Z61" s="224"/>
    </row>
    <row r="62" spans="1:26" s="225" customFormat="1" ht="37.5" customHeight="1" thickBot="1" x14ac:dyDescent="0.3">
      <c r="A62" s="112" t="s">
        <v>139</v>
      </c>
      <c r="B62" s="113"/>
      <c r="C62" s="114"/>
      <c r="D62" s="132" t="e">
        <f>D61+D58</f>
        <v>#REF!</v>
      </c>
      <c r="E62" s="125"/>
      <c r="F62" s="126"/>
      <c r="G62" s="126"/>
      <c r="H62" s="126"/>
      <c r="I62" s="126"/>
      <c r="J62" s="126"/>
      <c r="K62" s="126"/>
      <c r="L62" s="127"/>
      <c r="M62" s="134" t="e">
        <f>M58+M61</f>
        <v>#REF!</v>
      </c>
      <c r="N62" s="136" t="e">
        <f>N58+N61</f>
        <v>#REF!</v>
      </c>
      <c r="O62" s="163" t="e">
        <f>O58+O61</f>
        <v>#REF!</v>
      </c>
      <c r="Z62" s="226"/>
    </row>
    <row r="64" spans="1:26" x14ac:dyDescent="0.25">
      <c r="A64" s="265" t="s">
        <v>34</v>
      </c>
    </row>
    <row r="65" spans="1:1" x14ac:dyDescent="0.25">
      <c r="A65" s="264" t="s">
        <v>157</v>
      </c>
    </row>
    <row r="66" spans="1:1" x14ac:dyDescent="0.25">
      <c r="A66" s="264" t="s">
        <v>160</v>
      </c>
    </row>
    <row r="67" spans="1:1" x14ac:dyDescent="0.25">
      <c r="A67" s="264" t="s">
        <v>158</v>
      </c>
    </row>
    <row r="68" spans="1:1" x14ac:dyDescent="0.25">
      <c r="A68" s="266" t="s">
        <v>161</v>
      </c>
    </row>
    <row r="69" spans="1:1" x14ac:dyDescent="0.25">
      <c r="A69" s="54" t="s">
        <v>37</v>
      </c>
    </row>
  </sheetData>
  <sheetProtection selectLockedCells="1"/>
  <mergeCells count="4">
    <mergeCell ref="B5:B17"/>
    <mergeCell ref="B18:B25"/>
    <mergeCell ref="B26:B32"/>
    <mergeCell ref="B38:B48"/>
  </mergeCells>
  <pageMargins left="0.31496062992125984" right="0.35433070866141736" top="0.78740157480314965" bottom="0.78740157480314965" header="0.31496062992125984" footer="0.31496062992125984"/>
  <pageSetup paperSize="9" scale="58" orientation="landscape" r:id="rId1"/>
  <headerFooter>
    <oddHeader>&amp;L&amp;14Beratung Ökologischer Landbau&amp;R&amp;G</oddHeader>
    <oddFooter xml:space="preserve">&amp;L &amp;14Gesamte Betriebsübersicht auf Basis der Mittelwerte (Orientierungswerte)&amp;11
 © Ökoteam der Landwirtschaftskammer Nordrhein-Westfalen (GP)&amp;R03/2018;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9</vt:i4>
      </vt:variant>
    </vt:vector>
  </HeadingPairs>
  <TitlesOfParts>
    <vt:vector size="14" baseType="lpstr">
      <vt:lpstr>Marktfruchtbau-Öko</vt:lpstr>
      <vt:lpstr>Gartenbau-Öko</vt:lpstr>
      <vt:lpstr>Futterbau-Öko</vt:lpstr>
      <vt:lpstr>Tierhaltung-Öko</vt:lpstr>
      <vt:lpstr>PV-Zusammenstellung-Öko  </vt:lpstr>
      <vt:lpstr>'Futterbau-Öko'!Druckbereich</vt:lpstr>
      <vt:lpstr>'Gartenbau-Öko'!Druckbereich</vt:lpstr>
      <vt:lpstr>'Marktfruchtbau-Öko'!Druckbereich</vt:lpstr>
      <vt:lpstr>'PV-Zusammenstellung-Öko  '!Druckbereich</vt:lpstr>
      <vt:lpstr>'Tierhaltung-Öko'!Druckbereich</vt:lpstr>
      <vt:lpstr>'Futterbau-Öko'!Drucktitel</vt:lpstr>
      <vt:lpstr>'Gartenbau-Öko'!Drucktitel</vt:lpstr>
      <vt:lpstr>'Marktfruchtbau-Öko'!Drucktitel</vt:lpstr>
      <vt:lpstr>'Tierhaltung-Öko'!Drucktitel</vt:lpstr>
    </vt:vector>
  </TitlesOfParts>
  <Manager>Georg Pohl</Manager>
  <Company>LWK-NRW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Decknungsbeiträge im Ökolandbau</dc:title>
  <dc:subject>Ökolandbau</dc:subject>
  <dc:creator>Pohl, Georg</dc:creator>
  <dc:description>© Ökoteam der Landwirtschaftskammer Nordrhein-Westfalen (GP)</dc:description>
  <cp:lastModifiedBy>Pohl, Georg</cp:lastModifiedBy>
  <cp:lastPrinted>2023-09-29T07:46:12Z</cp:lastPrinted>
  <dcterms:created xsi:type="dcterms:W3CDTF">2013-11-13T13:32:23Z</dcterms:created>
  <dcterms:modified xsi:type="dcterms:W3CDTF">2023-09-29T09:22:50Z</dcterms:modified>
  <cp:category>Orientierungswerte für NRW</cp:category>
  <cp:version>01 / 2014</cp:version>
</cp:coreProperties>
</file>